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Password="D5E4" lockStructure="1"/>
  <bookViews>
    <workbookView xWindow="-120" yWindow="-120" windowWidth="20730" windowHeight="11160"/>
  </bookViews>
  <sheets>
    <sheet name="15-17 Tax Incentive Worksheet" sheetId="3" r:id="rId1"/>
    <sheet name="Leasing Benefits" sheetId="4" r:id="rId2"/>
    <sheet name="Lease Factors" sheetId="2" state="hidden" r:id="rId3"/>
  </sheets>
  <definedNames>
    <definedName name="_xlnm.Print_Area" localSheetId="0">'15-17 Tax Incentive Worksheet'!$A$1:$I$47</definedName>
    <definedName name="_xlnm.Print_Area" localSheetId="2">'Lease Factors'!$A$6:$G$50</definedName>
  </definedNames>
  <calcPr calcId="145621"/>
</workbook>
</file>

<file path=xl/calcChain.xml><?xml version="1.0" encoding="utf-8"?>
<calcChain xmlns="http://schemas.openxmlformats.org/spreadsheetml/2006/main">
  <c r="G13" i="3" l="1"/>
  <c r="G25" i="3"/>
  <c r="G27" i="3" s="1"/>
  <c r="G29" i="3" s="1"/>
  <c r="G19" i="3"/>
  <c r="G21" i="3" s="1"/>
  <c r="G15" i="3"/>
  <c r="G17" i="3" s="1"/>
  <c r="H23" i="3"/>
  <c r="H11" i="3"/>
  <c r="H13" i="3"/>
  <c r="H15" i="3" l="1"/>
  <c r="H17" i="3" s="1"/>
  <c r="H19" i="3" s="1"/>
  <c r="H21" i="3" l="1"/>
  <c r="H25" i="3"/>
</calcChain>
</file>

<file path=xl/sharedStrings.xml><?xml version="1.0" encoding="utf-8"?>
<sst xmlns="http://schemas.openxmlformats.org/spreadsheetml/2006/main" count="111" uniqueCount="83">
  <si>
    <t xml:space="preserve"> </t>
  </si>
  <si>
    <t>ONE DOLLAR BUY OUT LEASE- 2 PAYMENTS  IN ADVANCE</t>
  </si>
  <si>
    <t>Amount</t>
  </si>
  <si>
    <t>n/a</t>
  </si>
  <si>
    <t>90 DAYS TO 1st PAYMENT!</t>
  </si>
  <si>
    <t xml:space="preserve">  -  90 DAYS TO 1st PAYMENT!</t>
  </si>
  <si>
    <t>20% BUY OUT LEASE- 2 PAYMENTS  IN ADVANCE</t>
  </si>
  <si>
    <t>-</t>
  </si>
  <si>
    <t>QUICK APPROVALS!</t>
  </si>
  <si>
    <t>SIMPLE DOCUMENTATION!</t>
  </si>
  <si>
    <t>Equipment selling price X lease factor = monthly payment</t>
  </si>
  <si>
    <t>Example: $50,000 X .0205 = $1,025 per month</t>
  </si>
  <si>
    <t>Effective May 31, 2007</t>
  </si>
  <si>
    <r>
      <t xml:space="preserve">MTC Equipment Finance  </t>
    </r>
    <r>
      <rPr>
        <b/>
        <i/>
        <sz val="14"/>
        <rFont val="CG Times"/>
      </rPr>
      <t>lease factors...</t>
    </r>
  </si>
  <si>
    <t>ONE DOLLAR BUY OUT LEASE- 0 PAYMENTS  IN ADVANCE</t>
  </si>
  <si>
    <t>$250,000 - $500,000</t>
  </si>
  <si>
    <t>$ 15,000 - $ 50,000</t>
  </si>
  <si>
    <t>$ 50,000 - $250,000</t>
  </si>
  <si>
    <t>Call for current rates on transactions over $500,000</t>
  </si>
  <si>
    <t>In Arrears - Two (2) @ $0.00 - Followed by Remaining Term</t>
  </si>
  <si>
    <t>100% FINANCING - INCLUDE FREIGHT, TOOLING AND OTHER ACCESSORIES!</t>
  </si>
  <si>
    <t>FMV (FAIR MARKET VALUE)  Purchase Option</t>
  </si>
  <si>
    <t>Buy Rate:</t>
  </si>
  <si>
    <t>IDC:</t>
  </si>
  <si>
    <t>FMV Residual:</t>
  </si>
  <si>
    <t>60 month rate:</t>
  </si>
  <si>
    <t>72 month rate:</t>
  </si>
  <si>
    <t>84 month rate:</t>
  </si>
  <si>
    <t>varies</t>
  </si>
  <si>
    <t>1.)</t>
  </si>
  <si>
    <t>Purchase Price:</t>
  </si>
  <si>
    <t>(enter the total equipment cost)</t>
  </si>
  <si>
    <t>2.)</t>
  </si>
  <si>
    <t>Less Section 179 Allowance</t>
  </si>
  <si>
    <t>3.)</t>
  </si>
  <si>
    <t>Adjusted Cost Basis</t>
  </si>
  <si>
    <t>(formula subtracts line 2 from line 1)</t>
  </si>
  <si>
    <t>4.)</t>
  </si>
  <si>
    <t>7.)</t>
  </si>
  <si>
    <t>Total 1st Year Depreciation</t>
  </si>
  <si>
    <t xml:space="preserve">(formula adds line 2 + line 4 + line 6)  </t>
  </si>
  <si>
    <t>8.)</t>
  </si>
  <si>
    <t>Write-off Percentage</t>
  </si>
  <si>
    <t>(formula divides line 7 by line1)</t>
  </si>
  <si>
    <t>9.)</t>
  </si>
  <si>
    <t>Income Tax rate</t>
  </si>
  <si>
    <t>(enter tax rate of 15%, 25%, 34%, or 39%)</t>
  </si>
  <si>
    <t>10.)</t>
  </si>
  <si>
    <t>Income Tax Savings</t>
  </si>
  <si>
    <t>(formula multiplies line 7 by line 9)</t>
  </si>
  <si>
    <t>After Tax Equipment Cost</t>
  </si>
  <si>
    <t>(cost of equipment after estimated tax savings)</t>
  </si>
  <si>
    <t>After Tax Per Hour Cost</t>
  </si>
  <si>
    <t>(based on one shift per day and five year financing)</t>
  </si>
  <si>
    <t>Benefits of Leasing</t>
  </si>
  <si>
    <t xml:space="preserve">Did you know over 30% of all the equipment acquired in the United States is through leasing?  This equates to $248 billion in leased equipment annually.  </t>
  </si>
  <si>
    <t>100% financing</t>
  </si>
  <si>
    <t>A lease can cover not only the equipment, but also soft costs such as installation, training, and shipping. As opposed to a bank loan which does not cover soft costs and may require as much as 20% down, depleting cash reserves.  We can help preserve your bank lines at competetive rates.</t>
  </si>
  <si>
    <t>Tax and accounting benefits</t>
  </si>
  <si>
    <t>Flexibility</t>
  </si>
  <si>
    <t>Upgrade technology</t>
  </si>
  <si>
    <t>Speed</t>
  </si>
  <si>
    <t>Leasing allows you to respond quickly to new opportunities with minimal documentation and red tape.  Your application can be approved promptly and you can receive your equipment quickly.</t>
  </si>
  <si>
    <t xml:space="preserve">You can structure creative payments including deferred and skip/seasonal programs allowing you to miss one or more payments without penalty.  Convenient end of lease options are available:  purchase the equipment, return the equipment, or renew the lease.  We offer a quick and easy application-only process up to $350,000 and can customize a payment structure that works for you.  If you need to pay it off early or refinance, we can help with that too. </t>
  </si>
  <si>
    <t>2011*</t>
  </si>
  <si>
    <t>*Plan expected to end at the end of 2010.  Compare to 2011 to see what you could be missing out on.  Net losses for 2010 can be carried back five (5) years allowing companies to go back and receive an income tax credit from prior years, putting money in your pocket this year.  Now is the time to invest in your business!</t>
  </si>
  <si>
    <t>(formula assumes small business status &amp; $500,000)</t>
  </si>
  <si>
    <r>
      <t xml:space="preserve">·       </t>
    </r>
    <r>
      <rPr>
        <sz val="10"/>
        <rFont val="Arial"/>
        <family val="2"/>
      </rPr>
      <t xml:space="preserve">If a company cannot utilize the additional depreciation write-off, they </t>
    </r>
    <r>
      <rPr>
        <u/>
        <sz val="10"/>
        <rFont val="Arial"/>
        <family val="2"/>
      </rPr>
      <t>can still benefit</t>
    </r>
    <r>
      <rPr>
        <sz val="10"/>
        <rFont val="Arial"/>
        <family val="2"/>
      </rPr>
      <t xml:space="preserve"> from this new legislation by entering into an “Operating Lease” agreement for the new equipment. In this situation, the leasing company will receive the accelerated tax benefits and will pass them back to the user of the equipment in the form of a lower monthly lease rate.    </t>
    </r>
  </si>
  <si>
    <t xml:space="preserve">(multiply line 3 by 50%) </t>
  </si>
  <si>
    <r>
      <t>·</t>
    </r>
    <r>
      <rPr>
        <b/>
        <sz val="10"/>
        <color indexed="10"/>
        <rFont val="Times New Roman"/>
        <family val="1"/>
      </rPr>
      <t>       </t>
    </r>
    <r>
      <rPr>
        <b/>
        <sz val="10"/>
        <color indexed="10"/>
        <rFont val="Arial"/>
        <family val="2"/>
      </rPr>
      <t xml:space="preserve"> The Economic Stimulus Package of 2010 implements a "bonus" depreciation of 50% for purchases between 1/1/2010 and 12/31/2010.</t>
    </r>
  </si>
  <si>
    <t xml:space="preserve">                                                                                                                                                                                                                                                                                                                                                               </t>
  </si>
  <si>
    <t>The IRS does not consider Tax Leases (FMV) to be a purchase, but rather a tax-deductible expense.  Therefore, you may lower your taxable income by deducting the lease payments.  Non-tax leases ($1.00 Buyout) are attractive to lessees who want the tax benefits of ownership and use of Section 179.  Consult with your tax advisor on the specific impact on your business.</t>
  </si>
  <si>
    <t>A lease lowers the risk of obsolescence because you can upgrade or add equipment to meet your ever-changing needs.  With FMV  leases, the risk of obsolescence is on the lessor, not you.</t>
  </si>
  <si>
    <r>
      <t xml:space="preserve">·         </t>
    </r>
    <r>
      <rPr>
        <sz val="10"/>
        <rFont val="Arial"/>
        <family val="2"/>
      </rPr>
      <t>This worksheet must not be interpreted as either a legal opinion or a tax advisory.  You should always consult your accountant prior to making any purchase based on tax consequences.</t>
    </r>
  </si>
  <si>
    <t>New Tax Cuts and Jobs Act</t>
  </si>
  <si>
    <t xml:space="preserve">·       </t>
  </si>
  <si>
    <r>
      <t xml:space="preserve">·       </t>
    </r>
    <r>
      <rPr>
        <sz val="10"/>
        <rFont val="Arial"/>
        <family val="2"/>
      </rPr>
      <t>Section 179 of the tax code under the new Tax Cuts and Jobs Act allows Small Businesses (those whose equipment purchases of all kinds, new or used, do not exceed $2,500,000) to expense the first $1,000,000 of qualifying equipment.Any amount over $2,500,000 will decrease dollar for dollar.</t>
    </r>
  </si>
  <si>
    <r>
      <t xml:space="preserve">·       100 % </t>
    </r>
    <r>
      <rPr>
        <sz val="10"/>
        <rFont val="Arial"/>
        <family val="2"/>
      </rPr>
      <t xml:space="preserve">  Bonus Depreciation under the new Tax Cuts and Jobs Act is retroactive to Sept 27,2017 and  will be extended through 2022.Any  size business will be able to depreciate 100% of the Adjusted Cost Basis of new and used   equipment during this period.</t>
    </r>
  </si>
  <si>
    <t>100% Depreciation Bonus</t>
  </si>
  <si>
    <t>5.)</t>
  </si>
  <si>
    <t>6.)</t>
  </si>
  <si>
    <t>Visit Old Second National Bank's Website: WWW.OldSecond.com</t>
  </si>
  <si>
    <t>Flexible Terms up to 8 Years  -  Quick &amp; Easy Credit Process  -  Competitive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</si>
</sst>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164" formatCode=".0000"/>
    <numFmt numFmtId="165" formatCode="0.000000"/>
    <numFmt numFmtId="166" formatCode="0.0%"/>
  </numFmts>
  <fonts count="39">
    <font>
      <sz val="10"/>
      <name val="Arial"/>
    </font>
    <font>
      <sz val="10"/>
      <name val="Arial"/>
      <family val="2"/>
    </font>
    <font>
      <sz val="8"/>
      <name val="Arial"/>
      <family val="2"/>
    </font>
    <font>
      <sz val="10"/>
      <color indexed="54"/>
      <name val="Arial"/>
      <family val="2"/>
    </font>
    <font>
      <b/>
      <sz val="10"/>
      <name val="Arial"/>
      <family val="2"/>
    </font>
    <font>
      <b/>
      <sz val="14"/>
      <name val="Arial"/>
      <family val="2"/>
    </font>
    <font>
      <b/>
      <sz val="12"/>
      <name val="Arial"/>
      <family val="2"/>
    </font>
    <font>
      <sz val="8"/>
      <name val="Arial"/>
      <family val="2"/>
    </font>
    <font>
      <sz val="10"/>
      <name val="Arial"/>
      <family val="2"/>
    </font>
    <font>
      <b/>
      <sz val="20"/>
      <name val="CG Times"/>
    </font>
    <font>
      <b/>
      <sz val="18"/>
      <name val="CG Times"/>
      <family val="1"/>
    </font>
    <font>
      <b/>
      <i/>
      <sz val="14"/>
      <name val="CG Times"/>
    </font>
    <font>
      <sz val="11"/>
      <name val="Arial"/>
      <family val="2"/>
    </font>
    <font>
      <sz val="12"/>
      <color indexed="9"/>
      <name val="Franklin Gothic Heavy"/>
      <family val="2"/>
    </font>
    <font>
      <sz val="11"/>
      <color indexed="9"/>
      <name val="Franklin Gothic Medium"/>
      <family val="2"/>
    </font>
    <font>
      <b/>
      <sz val="11"/>
      <name val="Arial"/>
      <family val="2"/>
    </font>
    <font>
      <sz val="11"/>
      <name val="Arial"/>
      <family val="2"/>
    </font>
    <font>
      <sz val="11"/>
      <color indexed="9"/>
      <name val="Arial"/>
      <family val="2"/>
    </font>
    <font>
      <b/>
      <sz val="10"/>
      <color indexed="9"/>
      <name val="Franklin Gothic Medium"/>
      <family val="2"/>
    </font>
    <font>
      <sz val="10"/>
      <color indexed="9"/>
      <name val="Arial"/>
      <family val="2"/>
    </font>
    <font>
      <sz val="9"/>
      <name val="Arial"/>
      <family val="2"/>
    </font>
    <font>
      <sz val="14"/>
      <name val="Arial"/>
      <family val="2"/>
    </font>
    <font>
      <b/>
      <u/>
      <sz val="16"/>
      <name val="Arial"/>
      <family val="2"/>
    </font>
    <font>
      <b/>
      <sz val="9"/>
      <color indexed="8"/>
      <name val="Arial"/>
      <family val="2"/>
    </font>
    <font>
      <sz val="10"/>
      <name val="Symbol"/>
      <family val="1"/>
      <charset val="2"/>
    </font>
    <font>
      <sz val="10"/>
      <name val="Arial"/>
      <family val="2"/>
    </font>
    <font>
      <u/>
      <sz val="10"/>
      <name val="Arial"/>
      <family val="2"/>
    </font>
    <font>
      <b/>
      <sz val="12"/>
      <color indexed="9"/>
      <name val="Arial"/>
      <family val="2"/>
    </font>
    <font>
      <b/>
      <sz val="14"/>
      <color indexed="9"/>
      <name val="Arial"/>
      <family val="2"/>
    </font>
    <font>
      <b/>
      <i/>
      <sz val="12"/>
      <name val="Arial"/>
      <family val="2"/>
    </font>
    <font>
      <strike/>
      <sz val="14"/>
      <name val="Arial"/>
      <family val="2"/>
    </font>
    <font>
      <b/>
      <sz val="10"/>
      <color indexed="10"/>
      <name val="Arial"/>
      <family val="2"/>
    </font>
    <font>
      <b/>
      <sz val="10"/>
      <color indexed="10"/>
      <name val="Times New Roman"/>
      <family val="1"/>
    </font>
    <font>
      <sz val="10"/>
      <color rgb="FFFF0000"/>
      <name val="Arial"/>
      <family val="2"/>
    </font>
    <font>
      <b/>
      <sz val="10"/>
      <color rgb="FFFF0000"/>
      <name val="Symbol"/>
      <family val="1"/>
      <charset val="2"/>
    </font>
    <font>
      <b/>
      <sz val="10"/>
      <color rgb="FFFF0000"/>
      <name val="Arial"/>
      <family val="2"/>
    </font>
    <font>
      <sz val="10"/>
      <color theme="0"/>
      <name val="Arial"/>
      <family val="2"/>
    </font>
    <font>
      <sz val="14"/>
      <color theme="0"/>
      <name val="Arial"/>
      <family val="2"/>
    </font>
    <font>
      <b/>
      <sz val="12"/>
      <color theme="0"/>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28">
    <xf numFmtId="0" fontId="0" fillId="0" borderId="0" xfId="0"/>
    <xf numFmtId="164" fontId="12" fillId="0" borderId="0" xfId="0" applyNumberFormat="1" applyFont="1" applyAlignment="1">
      <alignment horizontal="left"/>
    </xf>
    <xf numFmtId="164" fontId="7" fillId="0" borderId="0" xfId="0" applyNumberFormat="1" applyFont="1" applyAlignment="1">
      <alignment horizontal="right"/>
    </xf>
    <xf numFmtId="164" fontId="0" fillId="0" borderId="0" xfId="0" applyNumberFormat="1" applyAlignment="1">
      <alignment horizontal="left"/>
    </xf>
    <xf numFmtId="164" fontId="6" fillId="0" borderId="0" xfId="0" applyNumberFormat="1" applyFont="1" applyAlignment="1">
      <alignment horizontal="left"/>
    </xf>
    <xf numFmtId="164" fontId="12" fillId="0" borderId="0" xfId="0" applyNumberFormat="1" applyFont="1" applyAlignment="1">
      <alignment horizontal="centerContinuous"/>
    </xf>
    <xf numFmtId="164" fontId="15" fillId="0" borderId="0" xfId="0" applyNumberFormat="1" applyFont="1" applyAlignment="1">
      <alignment horizontal="right"/>
    </xf>
    <xf numFmtId="164" fontId="15" fillId="0" borderId="0" xfId="0" applyNumberFormat="1" applyFont="1" applyAlignment="1">
      <alignment horizontal="left"/>
    </xf>
    <xf numFmtId="164" fontId="5" fillId="0" borderId="0" xfId="0" applyNumberFormat="1" applyFont="1" applyAlignment="1">
      <alignment horizontal="left"/>
    </xf>
    <xf numFmtId="0" fontId="0" fillId="0" borderId="0" xfId="0" applyAlignment="1">
      <alignment horizontal="right"/>
    </xf>
    <xf numFmtId="164" fontId="12" fillId="0" borderId="1" xfId="0" applyNumberFormat="1" applyFont="1" applyBorder="1" applyAlignment="1">
      <alignment horizontal="left"/>
    </xf>
    <xf numFmtId="164" fontId="12" fillId="0" borderId="2" xfId="0" applyNumberFormat="1" applyFont="1" applyBorder="1" applyAlignment="1">
      <alignment horizontal="left"/>
    </xf>
    <xf numFmtId="164" fontId="12" fillId="0" borderId="3" xfId="0" applyNumberFormat="1" applyFont="1" applyBorder="1" applyAlignment="1">
      <alignment horizontal="left"/>
    </xf>
    <xf numFmtId="164" fontId="12" fillId="0" borderId="4" xfId="0" applyNumberFormat="1" applyFont="1" applyBorder="1" applyAlignment="1">
      <alignment horizontal="left"/>
    </xf>
    <xf numFmtId="164" fontId="13" fillId="2" borderId="1" xfId="0" applyNumberFormat="1" applyFont="1" applyFill="1" applyBorder="1" applyAlignment="1">
      <alignment horizontal="left"/>
    </xf>
    <xf numFmtId="164" fontId="14" fillId="2" borderId="2" xfId="0" applyNumberFormat="1" applyFont="1" applyFill="1" applyBorder="1" applyAlignment="1">
      <alignment horizontal="left"/>
    </xf>
    <xf numFmtId="164" fontId="14" fillId="2" borderId="3" xfId="0" applyNumberFormat="1" applyFont="1" applyFill="1" applyBorder="1" applyAlignment="1">
      <alignment horizontal="left"/>
    </xf>
    <xf numFmtId="164" fontId="12" fillId="0" borderId="5" xfId="0" applyNumberFormat="1" applyFont="1" applyBorder="1" applyAlignment="1">
      <alignment horizontal="left"/>
    </xf>
    <xf numFmtId="164" fontId="15" fillId="0" borderId="6" xfId="0" applyNumberFormat="1" applyFont="1" applyBorder="1" applyAlignment="1">
      <alignment horizontal="center"/>
    </xf>
    <xf numFmtId="164" fontId="12" fillId="0" borderId="7" xfId="0" applyNumberFormat="1" applyFont="1" applyBorder="1" applyAlignment="1">
      <alignment horizontal="left"/>
    </xf>
    <xf numFmtId="164" fontId="12" fillId="0" borderId="8" xfId="0" applyNumberFormat="1" applyFont="1" applyBorder="1" applyAlignment="1">
      <alignment horizontal="center"/>
    </xf>
    <xf numFmtId="164" fontId="8" fillId="0" borderId="9" xfId="0" applyNumberFormat="1" applyFont="1" applyBorder="1" applyAlignment="1">
      <alignment horizontal="center"/>
    </xf>
    <xf numFmtId="164" fontId="12" fillId="0" borderId="10" xfId="0" applyNumberFormat="1" applyFont="1" applyBorder="1" applyAlignment="1">
      <alignment horizontal="left"/>
    </xf>
    <xf numFmtId="164" fontId="12" fillId="0" borderId="11" xfId="0" applyNumberFormat="1" applyFont="1" applyBorder="1" applyAlignment="1">
      <alignment horizontal="center"/>
    </xf>
    <xf numFmtId="164" fontId="8" fillId="0" borderId="12" xfId="0" applyNumberFormat="1" applyFont="1" applyBorder="1" applyAlignment="1">
      <alignment horizontal="center"/>
    </xf>
    <xf numFmtId="164" fontId="12" fillId="0" borderId="13" xfId="0" applyNumberFormat="1" applyFont="1" applyBorder="1" applyAlignment="1">
      <alignment horizontal="left"/>
    </xf>
    <xf numFmtId="164" fontId="16" fillId="0" borderId="14" xfId="0" applyNumberFormat="1" applyFont="1" applyBorder="1" applyAlignment="1">
      <alignment horizontal="left"/>
    </xf>
    <xf numFmtId="164" fontId="8" fillId="0" borderId="14" xfId="0" applyNumberFormat="1" applyFont="1" applyBorder="1" applyAlignment="1">
      <alignment horizontal="center"/>
    </xf>
    <xf numFmtId="164" fontId="8" fillId="0" borderId="15" xfId="0" applyNumberFormat="1" applyFont="1" applyBorder="1" applyAlignment="1">
      <alignment horizontal="center"/>
    </xf>
    <xf numFmtId="164" fontId="17" fillId="2" borderId="2" xfId="0" applyNumberFormat="1" applyFont="1" applyFill="1" applyBorder="1" applyAlignment="1">
      <alignment horizontal="left"/>
    </xf>
    <xf numFmtId="164" fontId="18" fillId="2" borderId="2" xfId="0" applyNumberFormat="1" applyFont="1" applyFill="1" applyBorder="1" applyAlignment="1">
      <alignment horizontal="left"/>
    </xf>
    <xf numFmtId="164" fontId="17" fillId="2" borderId="3" xfId="0" applyNumberFormat="1" applyFont="1" applyFill="1" applyBorder="1" applyAlignment="1">
      <alignment horizontal="left"/>
    </xf>
    <xf numFmtId="164" fontId="12" fillId="2" borderId="2" xfId="0" applyNumberFormat="1" applyFont="1" applyFill="1" applyBorder="1" applyAlignment="1">
      <alignment horizontal="left"/>
    </xf>
    <xf numFmtId="164" fontId="0" fillId="2" borderId="2" xfId="0" applyNumberFormat="1" applyFill="1" applyBorder="1" applyAlignment="1">
      <alignment horizontal="left"/>
    </xf>
    <xf numFmtId="164" fontId="0" fillId="2" borderId="3" xfId="0" applyNumberFormat="1" applyFill="1" applyBorder="1" applyAlignment="1">
      <alignment horizontal="left"/>
    </xf>
    <xf numFmtId="164" fontId="12" fillId="0" borderId="9" xfId="0" applyNumberFormat="1" applyFont="1" applyBorder="1" applyAlignment="1">
      <alignment horizontal="center"/>
    </xf>
    <xf numFmtId="164" fontId="12" fillId="0" borderId="12" xfId="0" applyNumberFormat="1" applyFont="1" applyBorder="1" applyAlignment="1">
      <alignment horizontal="center"/>
    </xf>
    <xf numFmtId="164" fontId="12" fillId="0" borderId="14" xfId="0" applyNumberFormat="1" applyFont="1" applyBorder="1" applyAlignment="1">
      <alignment horizontal="center"/>
    </xf>
    <xf numFmtId="164" fontId="12" fillId="0" borderId="15" xfId="0" applyNumberFormat="1" applyFont="1" applyBorder="1" applyAlignment="1">
      <alignment horizontal="center"/>
    </xf>
    <xf numFmtId="164" fontId="19" fillId="2" borderId="2" xfId="0" applyNumberFormat="1" applyFont="1" applyFill="1" applyBorder="1" applyAlignment="1">
      <alignment horizontal="left"/>
    </xf>
    <xf numFmtId="164" fontId="19" fillId="2" borderId="3" xfId="0" applyNumberFormat="1" applyFont="1" applyFill="1" applyBorder="1" applyAlignment="1">
      <alignment horizontal="left"/>
    </xf>
    <xf numFmtId="164" fontId="12" fillId="0" borderId="16" xfId="0" applyNumberFormat="1" applyFont="1" applyBorder="1" applyAlignment="1">
      <alignment horizontal="left"/>
    </xf>
    <xf numFmtId="164" fontId="12" fillId="0" borderId="14" xfId="0" applyNumberFormat="1" applyFont="1" applyBorder="1" applyAlignment="1">
      <alignment horizontal="left"/>
    </xf>
    <xf numFmtId="164" fontId="12" fillId="0" borderId="15" xfId="0" applyNumberFormat="1" applyFont="1" applyBorder="1" applyAlignment="1">
      <alignment horizontal="left"/>
    </xf>
    <xf numFmtId="0" fontId="4" fillId="0" borderId="0" xfId="0" applyFont="1"/>
    <xf numFmtId="0" fontId="15" fillId="0" borderId="17" xfId="0" applyFont="1" applyBorder="1" applyAlignment="1">
      <alignment horizontal="center"/>
    </xf>
    <xf numFmtId="0" fontId="15" fillId="0" borderId="18" xfId="0" applyFont="1" applyBorder="1" applyAlignment="1">
      <alignment horizontal="center"/>
    </xf>
    <xf numFmtId="165" fontId="8" fillId="0" borderId="12" xfId="0" applyNumberFormat="1" applyFont="1" applyBorder="1" applyAlignment="1">
      <alignment horizontal="center"/>
    </xf>
    <xf numFmtId="0" fontId="12" fillId="0" borderId="11" xfId="0" applyFont="1" applyBorder="1" applyAlignment="1">
      <alignment horizontal="center"/>
    </xf>
    <xf numFmtId="0" fontId="8" fillId="0" borderId="11" xfId="0" applyFont="1" applyBorder="1" applyAlignment="1">
      <alignment horizontal="center"/>
    </xf>
    <xf numFmtId="0" fontId="4" fillId="0" borderId="0" xfId="0" applyFont="1" applyAlignment="1">
      <alignment horizontal="right"/>
    </xf>
    <xf numFmtId="0" fontId="21" fillId="0" borderId="0" xfId="0" applyFont="1"/>
    <xf numFmtId="0" fontId="0" fillId="3" borderId="0" xfId="0" applyFill="1" applyAlignment="1" applyProtection="1">
      <alignment vertical="top" wrapText="1"/>
      <protection hidden="1"/>
    </xf>
    <xf numFmtId="0" fontId="0" fillId="3" borderId="19" xfId="0" applyFill="1" applyBorder="1" applyAlignment="1" applyProtection="1">
      <alignment vertical="top" wrapText="1"/>
      <protection hidden="1"/>
    </xf>
    <xf numFmtId="0" fontId="8" fillId="3" borderId="20" xfId="0" applyFont="1" applyFill="1" applyBorder="1" applyProtection="1">
      <protection hidden="1"/>
    </xf>
    <xf numFmtId="0" fontId="0" fillId="3" borderId="0" xfId="0" applyFill="1" applyProtection="1">
      <protection hidden="1"/>
    </xf>
    <xf numFmtId="0" fontId="0" fillId="3" borderId="19" xfId="0" applyFill="1" applyBorder="1" applyProtection="1">
      <protection hidden="1"/>
    </xf>
    <xf numFmtId="0" fontId="8" fillId="3" borderId="20" xfId="0" applyFont="1" applyFill="1" applyBorder="1" applyAlignment="1" applyProtection="1">
      <alignment vertical="top" wrapText="1"/>
      <protection hidden="1"/>
    </xf>
    <xf numFmtId="0" fontId="0" fillId="3" borderId="20" xfId="0" applyFill="1" applyBorder="1" applyProtection="1">
      <protection hidden="1"/>
    </xf>
    <xf numFmtId="0" fontId="0" fillId="0" borderId="0" xfId="0" applyAlignment="1" applyProtection="1">
      <alignment vertical="top" wrapText="1"/>
      <protection hidden="1"/>
    </xf>
    <xf numFmtId="0" fontId="8" fillId="0" borderId="21" xfId="0" applyFont="1" applyBorder="1" applyAlignment="1" applyProtection="1">
      <alignment vertical="top" wrapText="1"/>
      <protection hidden="1"/>
    </xf>
    <xf numFmtId="0" fontId="0" fillId="0" borderId="22" xfId="0" applyBorder="1" applyAlignment="1" applyProtection="1">
      <alignment vertical="top" wrapText="1"/>
      <protection hidden="1"/>
    </xf>
    <xf numFmtId="0" fontId="0" fillId="0" borderId="23" xfId="0" applyBorder="1" applyAlignment="1" applyProtection="1">
      <alignment vertical="top" wrapText="1"/>
      <protection hidden="1"/>
    </xf>
    <xf numFmtId="0" fontId="8" fillId="0" borderId="0" xfId="0" applyFont="1" applyAlignment="1" applyProtection="1">
      <alignment vertical="top" wrapText="1"/>
      <protection hidden="1"/>
    </xf>
    <xf numFmtId="0" fontId="6" fillId="0" borderId="0" xfId="0" applyFont="1" applyAlignment="1" applyProtection="1">
      <alignment horizontal="center"/>
      <protection hidden="1"/>
    </xf>
    <xf numFmtId="0" fontId="36" fillId="5" borderId="0" xfId="0" applyFont="1" applyFill="1" applyAlignment="1">
      <alignment horizontal="center"/>
    </xf>
    <xf numFmtId="0" fontId="36" fillId="5" borderId="0" xfId="0" applyFont="1" applyFill="1"/>
    <xf numFmtId="0" fontId="37" fillId="5" borderId="0" xfId="0" applyFont="1" applyFill="1"/>
    <xf numFmtId="0" fontId="38" fillId="5" borderId="0" xfId="0" applyFont="1" applyFill="1" applyAlignment="1" applyProtection="1">
      <alignment horizontal="center"/>
      <protection hidden="1"/>
    </xf>
    <xf numFmtId="0" fontId="38" fillId="5" borderId="0" xfId="0" applyFont="1" applyFill="1" applyAlignment="1" applyProtection="1">
      <alignment horizontal="center" vertical="top" wrapText="1"/>
      <protection hidden="1"/>
    </xf>
    <xf numFmtId="0" fontId="0" fillId="5" borderId="0" xfId="0" applyFill="1"/>
    <xf numFmtId="0" fontId="3" fillId="5" borderId="0" xfId="0" applyFont="1" applyFill="1" applyAlignment="1">
      <alignment horizontal="center"/>
    </xf>
    <xf numFmtId="0" fontId="22" fillId="5" borderId="0" xfId="0" applyFont="1" applyFill="1" applyAlignment="1">
      <alignment horizontal="center"/>
    </xf>
    <xf numFmtId="0" fontId="0" fillId="5" borderId="0" xfId="0" applyFill="1" applyAlignment="1">
      <alignment horizontal="center"/>
    </xf>
    <xf numFmtId="0" fontId="5" fillId="5" borderId="0" xfId="0" applyFont="1" applyFill="1" applyAlignment="1">
      <alignment horizontal="center"/>
    </xf>
    <xf numFmtId="0" fontId="4" fillId="5" borderId="0" xfId="0" applyFont="1" applyFill="1"/>
    <xf numFmtId="0" fontId="5" fillId="5" borderId="0" xfId="0" applyFont="1" applyFill="1" applyAlignment="1">
      <alignment horizontal="left"/>
    </xf>
    <xf numFmtId="0" fontId="21" fillId="5" borderId="0" xfId="0" applyFont="1" applyFill="1"/>
    <xf numFmtId="6" fontId="21" fillId="5" borderId="17" xfId="0" applyNumberFormat="1" applyFont="1" applyFill="1" applyBorder="1" applyAlignment="1" applyProtection="1">
      <alignment horizontal="center"/>
      <protection locked="0"/>
    </xf>
    <xf numFmtId="6" fontId="21" fillId="5" borderId="0" xfId="0" applyNumberFormat="1" applyFont="1" applyFill="1" applyAlignment="1" applyProtection="1">
      <alignment horizontal="center"/>
      <protection locked="0"/>
    </xf>
    <xf numFmtId="0" fontId="7" fillId="5" borderId="0" xfId="0" applyFont="1" applyFill="1" applyAlignment="1">
      <alignment vertical="top"/>
    </xf>
    <xf numFmtId="44" fontId="1" fillId="5" borderId="0" xfId="1" applyFill="1" applyAlignment="1">
      <alignment horizontal="center"/>
    </xf>
    <xf numFmtId="44" fontId="1" fillId="5" borderId="0" xfId="1" applyFill="1"/>
    <xf numFmtId="0" fontId="5" fillId="5" borderId="0" xfId="0" applyFont="1" applyFill="1"/>
    <xf numFmtId="6" fontId="21" fillId="5" borderId="0" xfId="0" applyNumberFormat="1" applyFont="1" applyFill="1" applyAlignment="1">
      <alignment horizontal="center"/>
    </xf>
    <xf numFmtId="0" fontId="30" fillId="5" borderId="0" xfId="0" applyFont="1" applyFill="1"/>
    <xf numFmtId="6" fontId="30" fillId="5" borderId="0" xfId="0" applyNumberFormat="1" applyFont="1" applyFill="1" applyAlignment="1">
      <alignment horizontal="center"/>
    </xf>
    <xf numFmtId="0" fontId="33" fillId="5" borderId="0" xfId="0" applyFont="1" applyFill="1"/>
    <xf numFmtId="166" fontId="21" fillId="5" borderId="0" xfId="0" applyNumberFormat="1" applyFont="1" applyFill="1" applyAlignment="1" applyProtection="1">
      <alignment horizontal="center"/>
      <protection hidden="1"/>
    </xf>
    <xf numFmtId="9" fontId="21" fillId="5" borderId="17" xfId="0" applyNumberFormat="1" applyFont="1" applyFill="1" applyBorder="1" applyAlignment="1" applyProtection="1">
      <alignment horizontal="center"/>
      <protection locked="0"/>
    </xf>
    <xf numFmtId="9" fontId="21" fillId="5" borderId="0" xfId="0" applyNumberFormat="1" applyFont="1" applyFill="1" applyAlignment="1" applyProtection="1">
      <alignment horizontal="center"/>
      <protection locked="0"/>
    </xf>
    <xf numFmtId="6" fontId="21" fillId="5" borderId="0" xfId="0" applyNumberFormat="1" applyFont="1" applyFill="1"/>
    <xf numFmtId="8" fontId="21" fillId="5" borderId="0" xfId="0" applyNumberFormat="1" applyFont="1" applyFill="1" applyAlignment="1">
      <alignment horizontal="center"/>
    </xf>
    <xf numFmtId="0" fontId="8" fillId="5" borderId="0" xfId="0" applyFont="1" applyFill="1"/>
    <xf numFmtId="0" fontId="23" fillId="5" borderId="0" xfId="0" applyFont="1" applyFill="1" applyAlignment="1">
      <alignment horizontal="center"/>
    </xf>
    <xf numFmtId="0" fontId="0" fillId="5" borderId="0" xfId="0" applyFill="1" applyAlignment="1">
      <alignment horizontal="center"/>
    </xf>
    <xf numFmtId="0" fontId="24" fillId="5" borderId="0" xfId="0" applyFont="1" applyFill="1" applyAlignment="1">
      <alignment horizontal="left" vertical="top" wrapText="1"/>
    </xf>
    <xf numFmtId="0" fontId="25" fillId="5" borderId="0" xfId="0" applyFont="1" applyFill="1" applyAlignment="1">
      <alignment horizontal="left" vertical="top" wrapText="1"/>
    </xf>
    <xf numFmtId="0" fontId="0" fillId="5" borderId="0" xfId="0" applyFill="1" applyAlignment="1">
      <alignment wrapText="1"/>
    </xf>
    <xf numFmtId="0" fontId="6" fillId="5" borderId="0" xfId="0" applyFont="1" applyFill="1" applyAlignment="1" applyProtection="1">
      <alignment horizontal="center" wrapText="1"/>
      <protection hidden="1"/>
    </xf>
    <xf numFmtId="0" fontId="0" fillId="5" borderId="0" xfId="0" applyFill="1" applyAlignment="1">
      <alignment horizontal="center" wrapText="1"/>
    </xf>
    <xf numFmtId="0" fontId="6" fillId="5" borderId="0" xfId="0" applyFont="1" applyFill="1" applyAlignment="1" applyProtection="1">
      <alignment horizontal="center" vertical="top" wrapText="1"/>
      <protection hidden="1"/>
    </xf>
    <xf numFmtId="0" fontId="22" fillId="5" borderId="0" xfId="0" applyFont="1" applyFill="1" applyAlignment="1">
      <alignment horizontal="center"/>
    </xf>
    <xf numFmtId="0" fontId="0" fillId="5" borderId="0" xfId="0" applyFill="1"/>
    <xf numFmtId="0" fontId="8" fillId="5" borderId="0" xfId="0" applyFont="1" applyFill="1" applyAlignment="1">
      <alignment horizontal="left" vertical="top" wrapText="1"/>
    </xf>
    <xf numFmtId="0" fontId="29" fillId="5" borderId="0" xfId="0" applyFont="1" applyFill="1" applyAlignment="1">
      <alignment horizontal="left" vertical="justify" wrapText="1"/>
    </xf>
    <xf numFmtId="0" fontId="34" fillId="5" borderId="0" xfId="0" applyFont="1" applyFill="1" applyAlignment="1">
      <alignment horizontal="left" vertical="top" wrapText="1"/>
    </xf>
    <xf numFmtId="0" fontId="35" fillId="5" borderId="0" xfId="0" applyFont="1" applyFill="1" applyAlignment="1">
      <alignment horizontal="left" vertical="top" wrapText="1"/>
    </xf>
    <xf numFmtId="0" fontId="35" fillId="5" borderId="0" xfId="0" applyFont="1" applyFill="1"/>
    <xf numFmtId="0" fontId="27" fillId="4" borderId="20" xfId="0" applyFont="1" applyFill="1" applyBorder="1" applyAlignment="1" applyProtection="1">
      <alignment horizontal="left"/>
      <protection hidden="1"/>
    </xf>
    <xf numFmtId="0" fontId="27" fillId="4" borderId="0" xfId="0" applyFont="1" applyFill="1" applyAlignment="1" applyProtection="1">
      <alignment horizontal="left"/>
      <protection hidden="1"/>
    </xf>
    <xf numFmtId="0" fontId="27" fillId="4" borderId="19" xfId="0" applyFont="1" applyFill="1" applyBorder="1" applyAlignment="1" applyProtection="1">
      <alignment horizontal="left"/>
      <protection hidden="1"/>
    </xf>
    <xf numFmtId="0" fontId="8" fillId="3" borderId="20" xfId="0" applyFont="1" applyFill="1" applyBorder="1" applyAlignment="1" applyProtection="1">
      <alignment vertical="top" wrapText="1"/>
      <protection hidden="1"/>
    </xf>
    <xf numFmtId="0" fontId="0" fillId="3" borderId="0" xfId="0" applyFill="1" applyAlignment="1" applyProtection="1">
      <alignment vertical="top" wrapText="1"/>
      <protection hidden="1"/>
    </xf>
    <xf numFmtId="0" fontId="0" fillId="3" borderId="19" xfId="0" applyFill="1" applyBorder="1" applyAlignment="1" applyProtection="1">
      <alignment vertical="top" wrapText="1"/>
      <protection hidden="1"/>
    </xf>
    <xf numFmtId="0" fontId="28" fillId="4" borderId="24" xfId="0" applyFont="1" applyFill="1" applyBorder="1" applyAlignment="1" applyProtection="1">
      <alignment horizontal="center"/>
      <protection hidden="1"/>
    </xf>
    <xf numFmtId="0" fontId="28" fillId="4" borderId="25" xfId="0" applyFont="1" applyFill="1" applyBorder="1" applyAlignment="1" applyProtection="1">
      <alignment horizontal="center"/>
      <protection hidden="1"/>
    </xf>
    <xf numFmtId="0" fontId="28" fillId="4" borderId="26" xfId="0" applyFont="1" applyFill="1" applyBorder="1" applyAlignment="1" applyProtection="1">
      <alignment horizontal="center"/>
      <protection hidden="1"/>
    </xf>
    <xf numFmtId="49" fontId="8" fillId="3" borderId="20" xfId="0" applyNumberFormat="1" applyFont="1" applyFill="1" applyBorder="1" applyAlignment="1" applyProtection="1">
      <alignment vertical="top" wrapText="1"/>
      <protection hidden="1"/>
    </xf>
    <xf numFmtId="0" fontId="6" fillId="0" borderId="0" xfId="0" applyFont="1" applyAlignment="1" applyProtection="1">
      <alignment horizontal="center"/>
      <protection hidden="1"/>
    </xf>
    <xf numFmtId="0" fontId="6" fillId="0" borderId="0" xfId="0" applyFont="1" applyAlignment="1" applyProtection="1">
      <alignment horizontal="center" vertical="top" wrapText="1"/>
      <protection hidden="1"/>
    </xf>
    <xf numFmtId="0" fontId="8" fillId="0" borderId="20" xfId="0"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19" xfId="0" applyBorder="1" applyAlignment="1" applyProtection="1">
      <alignment vertical="top" wrapText="1"/>
      <protection hidden="1"/>
    </xf>
    <xf numFmtId="164" fontId="10" fillId="0" borderId="0" xfId="0" applyNumberFormat="1" applyFont="1" applyAlignment="1">
      <alignment horizontal="center"/>
    </xf>
    <xf numFmtId="164" fontId="9" fillId="0" borderId="0" xfId="0" applyNumberFormat="1" applyFont="1" applyAlignment="1">
      <alignment horizontal="center"/>
    </xf>
    <xf numFmtId="164" fontId="9" fillId="0" borderId="14" xfId="0" applyNumberFormat="1" applyFont="1" applyBorder="1" applyAlignment="1">
      <alignment horizontal="center"/>
    </xf>
    <xf numFmtId="164" fontId="20" fillId="0" borderId="0" xfId="0" applyNumberFormat="1" applyFont="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148167</xdr:rowOff>
    </xdr:from>
    <xdr:to>
      <xdr:col>3</xdr:col>
      <xdr:colOff>550333</xdr:colOff>
      <xdr:row>5</xdr:row>
      <xdr:rowOff>101316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7" y="148167"/>
          <a:ext cx="2106083" cy="746899"/>
        </a:xfrm>
        <a:prstGeom prst="rect">
          <a:avLst/>
        </a:prstGeom>
      </xdr:spPr>
    </xdr:pic>
    <xdr:clientData/>
  </xdr:twoCellAnchor>
  <xdr:twoCellAnchor editAs="oneCell">
    <xdr:from>
      <xdr:col>3</xdr:col>
      <xdr:colOff>57445</xdr:colOff>
      <xdr:row>40</xdr:row>
      <xdr:rowOff>158750</xdr:rowOff>
    </xdr:from>
    <xdr:to>
      <xdr:col>8</xdr:col>
      <xdr:colOff>167777</xdr:colOff>
      <xdr:row>48</xdr:row>
      <xdr:rowOff>126999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34362" y="8773583"/>
          <a:ext cx="3041915" cy="1830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548640</xdr:colOff>
      <xdr:row>29</xdr:row>
      <xdr:rowOff>85725</xdr:rowOff>
    </xdr:from>
    <xdr:to>
      <xdr:col>7</xdr:col>
      <xdr:colOff>236220</xdr:colOff>
      <xdr:row>33</xdr:row>
      <xdr:rowOff>104775</xdr:rowOff>
    </xdr:to>
    <xdr:sp macro="" textlink="">
      <xdr:nvSpPr>
        <xdr:cNvPr id="5" name="Rectangle 4">
          <a:extLst>
            <a:ext uri="{FF2B5EF4-FFF2-40B4-BE49-F238E27FC236}">
              <a16:creationId xmlns:a16="http://schemas.microsoft.com/office/drawing/2014/main" xmlns="" id="{D4CC6DE9-6BF2-446B-BC5F-3D1FFC8A9236}"/>
            </a:ext>
          </a:extLst>
        </xdr:cNvPr>
        <xdr:cNvSpPr/>
      </xdr:nvSpPr>
      <xdr:spPr>
        <a:xfrm>
          <a:off x="1257300" y="7743825"/>
          <a:ext cx="3981450" cy="1209675"/>
        </a:xfrm>
        <a:prstGeom prst="rect">
          <a:avLst/>
        </a:prstGeom>
        <a:solidFill>
          <a:srgbClr val="003300"/>
        </a:solidFill>
        <a:scene3d>
          <a:camera prst="orthographicFront"/>
          <a:lightRig rig="threePt" dir="t"/>
        </a:scene3d>
        <a:sp3d>
          <a:bevelT/>
        </a:sp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400" b="1">
              <a:solidFill>
                <a:schemeClr val="bg1"/>
              </a:solidFill>
              <a:latin typeface="Cambria" panose="02040503050406030204" pitchFamily="18" charset="0"/>
            </a:rPr>
            <a:t>Linda Reed</a:t>
          </a:r>
        </a:p>
        <a:p>
          <a:pPr algn="ctr"/>
          <a:r>
            <a:rPr lang="en-US" sz="1400" b="1">
              <a:solidFill>
                <a:schemeClr val="bg1"/>
              </a:solidFill>
              <a:latin typeface="Cambria" panose="02040503050406030204" pitchFamily="18" charset="0"/>
            </a:rPr>
            <a:t>Phone:  817-421-9345</a:t>
          </a:r>
        </a:p>
        <a:p>
          <a:pPr algn="ctr"/>
          <a:r>
            <a:rPr lang="en-US" sz="1400" b="1">
              <a:solidFill>
                <a:schemeClr val="bg1"/>
              </a:solidFill>
              <a:latin typeface="Cambria" panose="02040503050406030204" pitchFamily="18" charset="0"/>
            </a:rPr>
            <a:t>Cell:       817-945-9726</a:t>
          </a:r>
        </a:p>
        <a:p>
          <a:pPr algn="ctr"/>
          <a:r>
            <a:rPr lang="en-US" sz="1400" b="1">
              <a:solidFill>
                <a:schemeClr val="bg1"/>
              </a:solidFill>
              <a:latin typeface="Cambria" panose="02040503050406030204" pitchFamily="18" charset="0"/>
            </a:rPr>
            <a:t>Emai:</a:t>
          </a:r>
          <a:r>
            <a:rPr lang="en-US" sz="1400" b="1" baseline="0">
              <a:solidFill>
                <a:schemeClr val="bg1"/>
              </a:solidFill>
              <a:latin typeface="Cambria" panose="02040503050406030204" pitchFamily="18" charset="0"/>
            </a:rPr>
            <a:t>     LReed@engsfinance.com</a:t>
          </a:r>
          <a:endParaRPr lang="en-US" sz="1400" b="1">
            <a:solidFill>
              <a:schemeClr val="bg1"/>
            </a:solidFill>
            <a:latin typeface="Cambria" panose="02040503050406030204" pitchFamily="18" charset="0"/>
          </a:endParaRPr>
        </a:p>
      </xdr:txBody>
    </xdr:sp>
    <xdr:clientData/>
  </xdr:twoCellAnchor>
  <xdr:twoCellAnchor editAs="oneCell">
    <xdr:from>
      <xdr:col>0</xdr:col>
      <xdr:colOff>0</xdr:colOff>
      <xdr:row>0</xdr:row>
      <xdr:rowOff>0</xdr:rowOff>
    </xdr:from>
    <xdr:to>
      <xdr:col>3</xdr:col>
      <xdr:colOff>190500</xdr:colOff>
      <xdr:row>5</xdr:row>
      <xdr:rowOff>17970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33625" cy="827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23"/>
  </sheetPr>
  <dimension ref="A1:AR70"/>
  <sheetViews>
    <sheetView tabSelected="1" zoomScale="90" zoomScaleNormal="90" workbookViewId="0">
      <selection activeCell="I10" sqref="I10"/>
    </sheetView>
  </sheetViews>
  <sheetFormatPr defaultRowHeight="12.75"/>
  <cols>
    <col min="1" max="1" width="5.28515625" customWidth="1"/>
    <col min="7" max="7" width="16.28515625" bestFit="1" customWidth="1"/>
    <col min="8" max="8" width="15.7109375" hidden="1" customWidth="1"/>
    <col min="9" max="9" width="33.85546875" style="66" customWidth="1"/>
    <col min="10" max="10" width="10.42578125" style="66" bestFit="1" customWidth="1"/>
    <col min="11" max="44" width="9.140625" style="66"/>
  </cols>
  <sheetData>
    <row r="1" spans="1:44">
      <c r="A1" s="70"/>
      <c r="B1" s="70"/>
      <c r="C1" s="70"/>
      <c r="D1" s="70"/>
      <c r="E1" s="70"/>
      <c r="F1" s="70"/>
      <c r="G1" s="70"/>
      <c r="H1" s="70"/>
    </row>
    <row r="2" spans="1:44">
      <c r="A2" s="70"/>
      <c r="B2" s="70"/>
      <c r="C2" s="70"/>
      <c r="D2" s="70"/>
      <c r="E2" s="70"/>
      <c r="F2" s="70"/>
      <c r="G2" s="70"/>
      <c r="H2" s="70"/>
    </row>
    <row r="3" spans="1:44">
      <c r="A3" s="70"/>
      <c r="B3" s="70"/>
      <c r="C3" s="70"/>
      <c r="D3" s="70"/>
      <c r="E3" s="70"/>
      <c r="F3" s="70"/>
      <c r="G3" s="70"/>
      <c r="H3" s="70"/>
    </row>
    <row r="4" spans="1:44">
      <c r="A4" s="70"/>
      <c r="B4" s="70"/>
      <c r="C4" s="70"/>
      <c r="D4" s="70"/>
      <c r="E4" s="70"/>
      <c r="F4" s="70"/>
      <c r="G4" s="70"/>
      <c r="H4" s="70"/>
    </row>
    <row r="5" spans="1:44">
      <c r="A5" s="71"/>
      <c r="B5" s="71"/>
      <c r="C5" s="71"/>
      <c r="D5" s="71"/>
      <c r="E5" s="71"/>
      <c r="F5" s="71"/>
      <c r="G5" s="71"/>
      <c r="H5" s="71"/>
      <c r="I5" s="65"/>
    </row>
    <row r="6" spans="1:44">
      <c r="A6" s="71"/>
      <c r="B6" s="71"/>
      <c r="C6" s="71"/>
      <c r="D6" s="71"/>
      <c r="E6" s="71"/>
      <c r="F6" s="71"/>
      <c r="G6" s="71"/>
      <c r="H6" s="71"/>
      <c r="I6" s="65"/>
    </row>
    <row r="7" spans="1:44" ht="20.25">
      <c r="A7" s="102" t="s">
        <v>74</v>
      </c>
      <c r="B7" s="95"/>
      <c r="C7" s="95"/>
      <c r="D7" s="95"/>
      <c r="E7" s="95"/>
      <c r="F7" s="95"/>
      <c r="G7" s="95"/>
      <c r="H7" s="95"/>
      <c r="I7" s="103"/>
    </row>
    <row r="8" spans="1:44">
      <c r="A8" s="70"/>
      <c r="B8" s="70"/>
      <c r="C8" s="70"/>
      <c r="D8" s="70"/>
      <c r="E8" s="70"/>
      <c r="F8" s="70"/>
      <c r="G8" s="70"/>
      <c r="H8" s="70"/>
      <c r="I8" s="65"/>
    </row>
    <row r="9" spans="1:44" ht="20.25">
      <c r="A9" s="72"/>
      <c r="B9" s="73"/>
      <c r="C9" s="73"/>
      <c r="D9" s="73"/>
      <c r="E9" s="73"/>
      <c r="F9" s="73"/>
      <c r="G9" s="74">
        <v>2019</v>
      </c>
      <c r="H9" s="74" t="s">
        <v>64</v>
      </c>
    </row>
    <row r="10" spans="1:44" ht="12.75" customHeight="1">
      <c r="A10" s="70"/>
      <c r="B10" s="70"/>
      <c r="C10" s="70"/>
      <c r="D10" s="70"/>
      <c r="E10" s="70"/>
      <c r="F10" s="70"/>
      <c r="G10" s="70" t="s">
        <v>0</v>
      </c>
      <c r="H10" s="75" t="s">
        <v>0</v>
      </c>
    </row>
    <row r="11" spans="1:44" s="51" customFormat="1" ht="18">
      <c r="A11" s="76" t="s">
        <v>29</v>
      </c>
      <c r="B11" s="77" t="s">
        <v>30</v>
      </c>
      <c r="C11" s="77"/>
      <c r="D11" s="77"/>
      <c r="E11" s="77"/>
      <c r="F11" s="77"/>
      <c r="G11" s="78">
        <v>250000</v>
      </c>
      <c r="H11" s="79">
        <f>+G11</f>
        <v>250000</v>
      </c>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row>
    <row r="12" spans="1:44">
      <c r="A12" s="70"/>
      <c r="B12" s="80" t="s">
        <v>31</v>
      </c>
      <c r="C12" s="70"/>
      <c r="D12" s="70"/>
      <c r="E12" s="70"/>
      <c r="F12" s="70"/>
      <c r="G12" s="81"/>
      <c r="H12" s="82"/>
    </row>
    <row r="13" spans="1:44" s="51" customFormat="1" ht="15" customHeight="1">
      <c r="A13" s="83" t="s">
        <v>32</v>
      </c>
      <c r="B13" s="77" t="s">
        <v>33</v>
      </c>
      <c r="C13" s="77"/>
      <c r="D13" s="77"/>
      <c r="E13" s="77"/>
      <c r="F13" s="77"/>
      <c r="G13" s="84">
        <f>IF(G11&lt;1000000.0001,G11,1000000)</f>
        <v>250000</v>
      </c>
      <c r="H13" s="84" t="str">
        <f>IF(G11&gt;=510000,IF(128000-(G11-510000)&lt;=0,0,128000-(G11-510000)),IF(G11=0,"",IF(G11&lt;128000,G11,"$128,000")))</f>
        <v>$128,000</v>
      </c>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row>
    <row r="14" spans="1:44">
      <c r="A14" s="70"/>
      <c r="B14" s="80" t="s">
        <v>66</v>
      </c>
      <c r="C14" s="70"/>
      <c r="D14" s="70"/>
      <c r="E14" s="70"/>
      <c r="F14" s="70"/>
      <c r="G14" s="81"/>
      <c r="H14" s="82"/>
    </row>
    <row r="15" spans="1:44" s="51" customFormat="1" ht="18">
      <c r="A15" s="83" t="s">
        <v>34</v>
      </c>
      <c r="B15" s="77" t="s">
        <v>35</v>
      </c>
      <c r="C15" s="77"/>
      <c r="D15" s="77"/>
      <c r="E15" s="77"/>
      <c r="F15" s="77"/>
      <c r="G15" s="84">
        <f>IF(G11&gt;1000000,IF(G11&lt;2500000,G11-1000000,IF(G11&gt;=3500000,G11,G11-G13)),0)</f>
        <v>0</v>
      </c>
      <c r="H15" s="84">
        <f>IF(H11=0, "", H11-H13)</f>
        <v>122000</v>
      </c>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row>
    <row r="16" spans="1:44">
      <c r="A16" s="70"/>
      <c r="B16" s="80" t="s">
        <v>36</v>
      </c>
      <c r="C16" s="70"/>
      <c r="D16" s="70"/>
      <c r="E16" s="70"/>
      <c r="F16" s="70"/>
      <c r="G16" s="81"/>
      <c r="H16" s="81"/>
    </row>
    <row r="17" spans="1:44" s="51" customFormat="1" ht="18">
      <c r="A17" s="83" t="s">
        <v>37</v>
      </c>
      <c r="B17" s="77" t="s">
        <v>78</v>
      </c>
      <c r="C17" s="77"/>
      <c r="D17" s="77"/>
      <c r="E17" s="77"/>
      <c r="F17" s="85"/>
      <c r="G17" s="84">
        <f>G15</f>
        <v>0</v>
      </c>
      <c r="H17" s="86">
        <f>IF(H11=0,"",H15* 0)</f>
        <v>0</v>
      </c>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row>
    <row r="18" spans="1:44">
      <c r="A18" s="70"/>
      <c r="B18" s="80" t="s">
        <v>68</v>
      </c>
      <c r="C18" s="87"/>
      <c r="D18" s="70"/>
      <c r="E18" s="70"/>
      <c r="F18" s="70"/>
      <c r="G18" s="81"/>
      <c r="H18" s="81"/>
    </row>
    <row r="19" spans="1:44" s="51" customFormat="1" ht="18">
      <c r="A19" s="83" t="s">
        <v>79</v>
      </c>
      <c r="B19" s="77" t="s">
        <v>39</v>
      </c>
      <c r="C19" s="77"/>
      <c r="D19" s="77"/>
      <c r="E19" s="77"/>
      <c r="F19" s="77"/>
      <c r="G19" s="84">
        <f>G11</f>
        <v>250000</v>
      </c>
      <c r="H19" s="84" t="e">
        <f>IF(H11=0, "",H13+H17+#REF!)</f>
        <v>#REF!</v>
      </c>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row>
    <row r="20" spans="1:44">
      <c r="A20" s="70"/>
      <c r="B20" s="80" t="s">
        <v>40</v>
      </c>
      <c r="C20" s="70"/>
      <c r="D20" s="70"/>
      <c r="E20" s="70"/>
      <c r="F20" s="70"/>
      <c r="G20" s="81"/>
      <c r="H20" s="81"/>
    </row>
    <row r="21" spans="1:44" s="51" customFormat="1" ht="18">
      <c r="A21" s="83" t="s">
        <v>80</v>
      </c>
      <c r="B21" s="77" t="s">
        <v>42</v>
      </c>
      <c r="C21" s="77"/>
      <c r="D21" s="77"/>
      <c r="E21" s="77"/>
      <c r="F21" s="77"/>
      <c r="G21" s="88">
        <f>IF(G11=0,"",G19/G11)</f>
        <v>1</v>
      </c>
      <c r="H21" s="88" t="e">
        <f>IF(H11=0,"",H19/H11)</f>
        <v>#REF!</v>
      </c>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row>
    <row r="22" spans="1:44">
      <c r="A22" s="70"/>
      <c r="B22" s="80" t="s">
        <v>43</v>
      </c>
      <c r="C22" s="70"/>
      <c r="D22" s="70"/>
      <c r="E22" s="70"/>
      <c r="F22" s="70"/>
      <c r="G22" s="81"/>
      <c r="H22" s="81"/>
    </row>
    <row r="23" spans="1:44" s="51" customFormat="1" ht="18">
      <c r="A23" s="83" t="s">
        <v>38</v>
      </c>
      <c r="B23" s="77" t="s">
        <v>45</v>
      </c>
      <c r="C23" s="77"/>
      <c r="D23" s="77"/>
      <c r="E23" s="77"/>
      <c r="F23" s="77"/>
      <c r="G23" s="89">
        <v>0.21</v>
      </c>
      <c r="H23" s="90">
        <f>+G23</f>
        <v>0.21</v>
      </c>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row>
    <row r="24" spans="1:44">
      <c r="A24" s="70"/>
      <c r="B24" s="80" t="s">
        <v>46</v>
      </c>
      <c r="C24" s="70"/>
      <c r="D24" s="70"/>
      <c r="E24" s="70"/>
      <c r="F24" s="70"/>
      <c r="G24" s="81"/>
      <c r="H24" s="81"/>
    </row>
    <row r="25" spans="1:44" s="51" customFormat="1" ht="18" customHeight="1">
      <c r="A25" s="83" t="s">
        <v>41</v>
      </c>
      <c r="B25" s="77" t="s">
        <v>48</v>
      </c>
      <c r="C25" s="77"/>
      <c r="D25" s="77"/>
      <c r="E25" s="77"/>
      <c r="F25" s="77"/>
      <c r="G25" s="84">
        <f>G23*G11</f>
        <v>52500</v>
      </c>
      <c r="H25" s="84" t="e">
        <f>IF(H11=0, "", (H11*H23)-((H11-H19)*H23))</f>
        <v>#REF!</v>
      </c>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row>
    <row r="26" spans="1:44" s="51" customFormat="1" ht="12.75" customHeight="1">
      <c r="A26" s="83"/>
      <c r="B26" s="80" t="s">
        <v>49</v>
      </c>
      <c r="C26" s="77"/>
      <c r="D26" s="77"/>
      <c r="E26" s="77"/>
      <c r="F26" s="77"/>
      <c r="G26" s="84"/>
      <c r="H26" s="91"/>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row>
    <row r="27" spans="1:44" s="51" customFormat="1" ht="18" customHeight="1">
      <c r="A27" s="83" t="s">
        <v>44</v>
      </c>
      <c r="B27" s="77" t="s">
        <v>50</v>
      </c>
      <c r="C27" s="77"/>
      <c r="D27" s="77"/>
      <c r="E27" s="77"/>
      <c r="F27" s="77"/>
      <c r="G27" s="84">
        <f>G11-G25</f>
        <v>197500</v>
      </c>
      <c r="H27" s="84"/>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row>
    <row r="28" spans="1:44" s="51" customFormat="1" ht="12.75" customHeight="1">
      <c r="A28" s="83"/>
      <c r="B28" s="80" t="s">
        <v>51</v>
      </c>
      <c r="C28" s="77"/>
      <c r="D28" s="77"/>
      <c r="E28" s="77"/>
      <c r="F28" s="77"/>
      <c r="G28" s="84"/>
      <c r="H28" s="91"/>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row>
    <row r="29" spans="1:44" s="51" customFormat="1" ht="18" customHeight="1">
      <c r="A29" s="83" t="s">
        <v>47</v>
      </c>
      <c r="B29" s="77" t="s">
        <v>52</v>
      </c>
      <c r="C29" s="77"/>
      <c r="D29" s="77"/>
      <c r="E29" s="77"/>
      <c r="F29" s="77"/>
      <c r="G29" s="92">
        <f>+(G27*0.02)/193.33</f>
        <v>20.43138674804738</v>
      </c>
      <c r="H29" s="84" t="s">
        <v>0</v>
      </c>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row>
    <row r="30" spans="1:44" s="51" customFormat="1" ht="12.75" customHeight="1">
      <c r="A30" s="83"/>
      <c r="B30" s="80" t="s">
        <v>53</v>
      </c>
      <c r="C30" s="77"/>
      <c r="D30" s="77"/>
      <c r="E30" s="77"/>
      <c r="F30" s="77"/>
      <c r="G30" s="84"/>
      <c r="H30" s="7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row>
    <row r="31" spans="1:44" s="51" customFormat="1" ht="18">
      <c r="A31" s="83"/>
      <c r="B31" s="77"/>
      <c r="C31" s="77"/>
      <c r="D31" s="77"/>
      <c r="E31" s="77"/>
      <c r="F31" s="77"/>
      <c r="G31" s="84"/>
      <c r="H31" s="7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row>
    <row r="32" spans="1:44" s="51" customFormat="1" ht="72" hidden="1" customHeight="1">
      <c r="A32" s="105" t="s">
        <v>65</v>
      </c>
      <c r="B32" s="105"/>
      <c r="C32" s="105"/>
      <c r="D32" s="105"/>
      <c r="E32" s="105"/>
      <c r="F32" s="105"/>
      <c r="G32" s="105"/>
      <c r="H32" s="105"/>
      <c r="I32" s="105"/>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row>
    <row r="33" spans="1:44" s="51" customFormat="1" ht="18">
      <c r="A33" s="93"/>
      <c r="B33" s="77"/>
      <c r="C33" s="77"/>
      <c r="D33" s="77"/>
      <c r="E33" s="77"/>
      <c r="F33" s="77"/>
      <c r="G33" s="84"/>
      <c r="H33" s="7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row>
    <row r="34" spans="1:44" ht="37.5" customHeight="1">
      <c r="A34" s="96" t="s">
        <v>76</v>
      </c>
      <c r="B34" s="104"/>
      <c r="C34" s="104"/>
      <c r="D34" s="104"/>
      <c r="E34" s="104"/>
      <c r="F34" s="104"/>
      <c r="G34" s="104"/>
      <c r="H34" s="104"/>
      <c r="I34" s="104"/>
    </row>
    <row r="35" spans="1:44" ht="27" hidden="1" customHeight="1">
      <c r="A35" s="106" t="s">
        <v>69</v>
      </c>
      <c r="B35" s="107"/>
      <c r="C35" s="107"/>
      <c r="D35" s="107"/>
      <c r="E35" s="107"/>
      <c r="F35" s="107"/>
      <c r="G35" s="107"/>
      <c r="H35" s="107"/>
      <c r="I35" s="108"/>
    </row>
    <row r="36" spans="1:44" ht="40.5" customHeight="1">
      <c r="A36" s="96" t="s">
        <v>77</v>
      </c>
      <c r="B36" s="104"/>
      <c r="C36" s="104"/>
      <c r="D36" s="104"/>
      <c r="E36" s="104"/>
      <c r="F36" s="104"/>
      <c r="G36" s="104"/>
      <c r="H36" s="104"/>
      <c r="I36" s="104"/>
    </row>
    <row r="37" spans="1:44" ht="18" customHeight="1">
      <c r="A37" s="96" t="s">
        <v>75</v>
      </c>
      <c r="B37" s="97"/>
      <c r="C37" s="97"/>
      <c r="D37" s="97"/>
      <c r="E37" s="97"/>
      <c r="F37" s="97"/>
      <c r="G37" s="97"/>
      <c r="H37" s="97"/>
      <c r="I37" s="98"/>
      <c r="J37" s="68"/>
      <c r="K37" s="68"/>
    </row>
    <row r="38" spans="1:44" ht="54" customHeight="1">
      <c r="A38" s="96" t="s">
        <v>67</v>
      </c>
      <c r="B38" s="97"/>
      <c r="C38" s="97"/>
      <c r="D38" s="97"/>
      <c r="E38" s="97"/>
      <c r="F38" s="97"/>
      <c r="G38" s="97"/>
      <c r="H38" s="97"/>
      <c r="I38" s="98"/>
      <c r="J38" s="68"/>
      <c r="K38" s="68"/>
    </row>
    <row r="39" spans="1:44" ht="30" customHeight="1">
      <c r="A39" s="96" t="s">
        <v>73</v>
      </c>
      <c r="B39" s="96"/>
      <c r="C39" s="96"/>
      <c r="D39" s="96"/>
      <c r="E39" s="96"/>
      <c r="F39" s="96"/>
      <c r="G39" s="96"/>
      <c r="H39" s="96"/>
      <c r="I39" s="98"/>
    </row>
    <row r="40" spans="1:44" ht="15.75" customHeight="1">
      <c r="A40" s="70"/>
      <c r="B40" s="70"/>
      <c r="C40" s="70"/>
      <c r="D40" s="70"/>
      <c r="E40" s="70"/>
      <c r="F40" s="70"/>
      <c r="G40" s="70"/>
      <c r="H40" s="70"/>
      <c r="I40" s="69"/>
      <c r="J40" s="69"/>
      <c r="K40" s="69"/>
    </row>
    <row r="41" spans="1:44" ht="15.75">
      <c r="A41" s="99"/>
      <c r="B41" s="99"/>
      <c r="C41" s="99"/>
      <c r="D41" s="99"/>
      <c r="E41" s="99"/>
      <c r="F41" s="99"/>
      <c r="G41" s="99"/>
      <c r="H41" s="99"/>
      <c r="I41" s="100"/>
    </row>
    <row r="42" spans="1:44" ht="15.75" customHeight="1">
      <c r="A42" s="70"/>
      <c r="B42" s="70"/>
      <c r="C42" s="70"/>
      <c r="D42" s="70"/>
      <c r="E42" s="70"/>
      <c r="F42" s="70"/>
      <c r="G42" s="70"/>
      <c r="H42" s="70"/>
    </row>
    <row r="43" spans="1:44" ht="15.75">
      <c r="A43" s="99"/>
      <c r="B43" s="99"/>
      <c r="C43" s="99"/>
      <c r="D43" s="99"/>
      <c r="E43" s="99"/>
      <c r="F43" s="99"/>
      <c r="G43" s="99"/>
      <c r="H43" s="99"/>
      <c r="I43" s="98"/>
    </row>
    <row r="44" spans="1:44">
      <c r="A44" s="70"/>
      <c r="B44" s="70"/>
      <c r="C44" s="70"/>
      <c r="D44" s="70"/>
      <c r="E44" s="70"/>
      <c r="F44" s="70"/>
      <c r="G44" s="70"/>
      <c r="H44" s="70"/>
    </row>
    <row r="45" spans="1:44" ht="49.5" customHeight="1">
      <c r="A45" s="101" t="s">
        <v>70</v>
      </c>
      <c r="B45" s="101"/>
      <c r="C45" s="101"/>
      <c r="D45" s="101"/>
      <c r="E45" s="101"/>
      <c r="F45" s="101"/>
      <c r="G45" s="101"/>
      <c r="H45" s="101"/>
      <c r="I45" s="101"/>
      <c r="J45" s="69"/>
      <c r="K45" s="69"/>
    </row>
    <row r="46" spans="1:44">
      <c r="A46" s="94"/>
      <c r="B46" s="95"/>
      <c r="C46" s="95"/>
      <c r="D46" s="95"/>
      <c r="E46" s="95"/>
      <c r="F46" s="95"/>
      <c r="G46" s="95"/>
      <c r="H46" s="95"/>
    </row>
    <row r="47" spans="1:44">
      <c r="A47" s="70"/>
      <c r="B47" s="70"/>
      <c r="C47" s="70"/>
      <c r="D47" s="70"/>
      <c r="E47" s="70"/>
      <c r="F47" s="70"/>
      <c r="G47" s="70"/>
      <c r="H47" s="70"/>
    </row>
    <row r="48" spans="1:44">
      <c r="A48" s="70"/>
      <c r="B48" s="70"/>
      <c r="C48" s="70"/>
      <c r="D48" s="70"/>
      <c r="E48" s="70"/>
      <c r="F48" s="70"/>
      <c r="G48" s="70"/>
      <c r="H48" s="70"/>
    </row>
    <row r="49" spans="1:8">
      <c r="A49" s="70"/>
      <c r="B49" s="70"/>
      <c r="C49" s="70"/>
      <c r="D49" s="70"/>
      <c r="E49" s="70"/>
      <c r="F49" s="70"/>
      <c r="G49" s="70"/>
      <c r="H49" s="70"/>
    </row>
    <row r="50" spans="1:8">
      <c r="A50" s="70"/>
      <c r="B50" s="70"/>
      <c r="C50" s="70"/>
      <c r="D50" s="70"/>
      <c r="E50" s="70"/>
      <c r="F50" s="70"/>
      <c r="G50" s="70"/>
      <c r="H50" s="70"/>
    </row>
    <row r="51" spans="1:8">
      <c r="A51" s="70"/>
      <c r="B51" s="70"/>
      <c r="C51" s="70"/>
      <c r="D51" s="70"/>
      <c r="E51" s="70"/>
      <c r="F51" s="70"/>
      <c r="G51" s="70"/>
      <c r="H51" s="70"/>
    </row>
    <row r="52" spans="1:8">
      <c r="A52" s="70"/>
      <c r="B52" s="70"/>
      <c r="C52" s="70"/>
      <c r="D52" s="70"/>
      <c r="E52" s="70"/>
      <c r="F52" s="70"/>
      <c r="G52" s="70"/>
      <c r="H52" s="70"/>
    </row>
    <row r="53" spans="1:8">
      <c r="A53" s="70"/>
      <c r="B53" s="70"/>
      <c r="C53" s="70"/>
      <c r="D53" s="70"/>
      <c r="E53" s="70"/>
      <c r="F53" s="70"/>
      <c r="G53" s="70"/>
      <c r="H53" s="70"/>
    </row>
    <row r="54" spans="1:8">
      <c r="A54" s="70"/>
      <c r="B54" s="70"/>
      <c r="C54" s="70"/>
      <c r="D54" s="70"/>
      <c r="E54" s="70"/>
      <c r="F54" s="70"/>
      <c r="G54" s="70"/>
      <c r="H54" s="70"/>
    </row>
    <row r="55" spans="1:8">
      <c r="A55" s="70"/>
      <c r="B55" s="70"/>
      <c r="C55" s="70"/>
      <c r="D55" s="70"/>
      <c r="E55" s="70"/>
      <c r="F55" s="70"/>
      <c r="G55" s="70"/>
      <c r="H55" s="70"/>
    </row>
    <row r="56" spans="1:8">
      <c r="A56" s="70"/>
      <c r="B56" s="70"/>
      <c r="C56" s="70"/>
      <c r="D56" s="70"/>
      <c r="E56" s="70"/>
      <c r="F56" s="70"/>
      <c r="G56" s="70"/>
      <c r="H56" s="70"/>
    </row>
    <row r="57" spans="1:8">
      <c r="A57" s="70"/>
      <c r="B57" s="70"/>
      <c r="C57" s="70"/>
      <c r="D57" s="70"/>
      <c r="E57" s="70"/>
      <c r="F57" s="70"/>
      <c r="G57" s="70"/>
      <c r="H57" s="70"/>
    </row>
    <row r="58" spans="1:8">
      <c r="A58" s="70"/>
      <c r="B58" s="70"/>
      <c r="C58" s="70"/>
      <c r="D58" s="70"/>
      <c r="E58" s="70"/>
      <c r="F58" s="70"/>
      <c r="G58" s="70"/>
      <c r="H58" s="70"/>
    </row>
    <row r="59" spans="1:8">
      <c r="A59" s="70"/>
      <c r="B59" s="70"/>
      <c r="C59" s="70"/>
      <c r="D59" s="70"/>
      <c r="E59" s="70"/>
      <c r="F59" s="70"/>
      <c r="G59" s="70"/>
      <c r="H59" s="70"/>
    </row>
    <row r="60" spans="1:8">
      <c r="A60" s="70"/>
      <c r="B60" s="70"/>
      <c r="C60" s="70"/>
      <c r="D60" s="70"/>
      <c r="E60" s="70"/>
      <c r="F60" s="70"/>
      <c r="G60" s="70"/>
      <c r="H60" s="70"/>
    </row>
    <row r="61" spans="1:8">
      <c r="A61" s="70"/>
      <c r="B61" s="70"/>
      <c r="C61" s="70"/>
      <c r="D61" s="70"/>
      <c r="E61" s="70"/>
      <c r="F61" s="70"/>
      <c r="G61" s="70"/>
      <c r="H61" s="70"/>
    </row>
    <row r="62" spans="1:8">
      <c r="A62" s="70"/>
      <c r="B62" s="70"/>
      <c r="C62" s="70"/>
      <c r="D62" s="70"/>
      <c r="E62" s="70"/>
      <c r="F62" s="70"/>
      <c r="G62" s="70"/>
      <c r="H62" s="70"/>
    </row>
    <row r="63" spans="1:8">
      <c r="A63" s="70"/>
      <c r="B63" s="70"/>
      <c r="C63" s="70"/>
      <c r="D63" s="70"/>
      <c r="E63" s="70"/>
      <c r="F63" s="70"/>
      <c r="G63" s="70"/>
      <c r="H63" s="70"/>
    </row>
    <row r="64" spans="1:8">
      <c r="A64" s="70"/>
      <c r="B64" s="70"/>
      <c r="C64" s="70"/>
      <c r="D64" s="70"/>
      <c r="E64" s="70"/>
      <c r="F64" s="70"/>
      <c r="G64" s="70"/>
      <c r="H64" s="70"/>
    </row>
    <row r="65" spans="1:8">
      <c r="A65" s="70"/>
      <c r="B65" s="70"/>
      <c r="C65" s="70"/>
      <c r="D65" s="70"/>
      <c r="E65" s="70"/>
      <c r="F65" s="70"/>
      <c r="G65" s="70"/>
      <c r="H65" s="70"/>
    </row>
    <row r="66" spans="1:8">
      <c r="A66" s="70"/>
      <c r="B66" s="70"/>
      <c r="C66" s="70"/>
      <c r="D66" s="70"/>
      <c r="E66" s="70"/>
      <c r="F66" s="70"/>
      <c r="G66" s="70"/>
      <c r="H66" s="70"/>
    </row>
    <row r="67" spans="1:8">
      <c r="A67" s="70"/>
      <c r="B67" s="70"/>
      <c r="C67" s="70"/>
      <c r="D67" s="70"/>
      <c r="E67" s="70"/>
      <c r="F67" s="70"/>
      <c r="G67" s="70"/>
      <c r="H67" s="70"/>
    </row>
    <row r="68" spans="1:8">
      <c r="A68" s="70"/>
      <c r="B68" s="70"/>
      <c r="C68" s="70"/>
      <c r="D68" s="70"/>
      <c r="E68" s="70"/>
      <c r="F68" s="70"/>
      <c r="G68" s="70"/>
      <c r="H68" s="70"/>
    </row>
    <row r="69" spans="1:8">
      <c r="A69" s="70"/>
      <c r="B69" s="70"/>
      <c r="C69" s="70"/>
      <c r="D69" s="70"/>
      <c r="E69" s="70"/>
      <c r="F69" s="70"/>
      <c r="G69" s="70"/>
      <c r="H69" s="70"/>
    </row>
    <row r="70" spans="1:8">
      <c r="A70" s="70"/>
      <c r="B70" s="70"/>
      <c r="C70" s="70"/>
      <c r="D70" s="70"/>
      <c r="E70" s="70"/>
      <c r="F70" s="70"/>
      <c r="G70" s="70"/>
      <c r="H70" s="70"/>
    </row>
  </sheetData>
  <sheetProtection password="D5E4" sheet="1" objects="1" scenarios="1"/>
  <mergeCells count="12">
    <mergeCell ref="A37:I37"/>
    <mergeCell ref="A7:I7"/>
    <mergeCell ref="A34:I34"/>
    <mergeCell ref="A32:I32"/>
    <mergeCell ref="A35:I35"/>
    <mergeCell ref="A36:I36"/>
    <mergeCell ref="A46:H46"/>
    <mergeCell ref="A38:I38"/>
    <mergeCell ref="A39:I39"/>
    <mergeCell ref="A41:I41"/>
    <mergeCell ref="A43:I43"/>
    <mergeCell ref="A45:I45"/>
  </mergeCells>
  <phoneticPr fontId="0" type="noConversion"/>
  <printOptions horizontalCentered="1" verticalCentered="1"/>
  <pageMargins left="0.5" right="0" top="0.5" bottom="0.5" header="0.5" footer="0.5"/>
  <pageSetup scale="7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7:I33"/>
  <sheetViews>
    <sheetView topLeftCell="A25" zoomScaleNormal="100" workbookViewId="0">
      <selection activeCell="G4" sqref="G4"/>
    </sheetView>
  </sheetViews>
  <sheetFormatPr defaultRowHeight="12.75"/>
  <cols>
    <col min="1" max="9" width="10.7109375" customWidth="1"/>
  </cols>
  <sheetData>
    <row r="7" spans="1:9" ht="18">
      <c r="A7" s="115" t="s">
        <v>54</v>
      </c>
      <c r="B7" s="116"/>
      <c r="C7" s="116"/>
      <c r="D7" s="116"/>
      <c r="E7" s="116"/>
      <c r="F7" s="116"/>
      <c r="G7" s="116"/>
      <c r="H7" s="116"/>
      <c r="I7" s="117"/>
    </row>
    <row r="8" spans="1:9" ht="30" customHeight="1">
      <c r="A8" s="118" t="s">
        <v>55</v>
      </c>
      <c r="B8" s="113"/>
      <c r="C8" s="113"/>
      <c r="D8" s="113"/>
      <c r="E8" s="113"/>
      <c r="F8" s="113"/>
      <c r="G8" s="113"/>
      <c r="H8" s="113"/>
      <c r="I8" s="114"/>
    </row>
    <row r="9" spans="1:9">
      <c r="A9" s="54"/>
      <c r="B9" s="55"/>
      <c r="C9" s="55"/>
      <c r="D9" s="55"/>
      <c r="E9" s="55"/>
      <c r="F9" s="55"/>
      <c r="G9" s="55"/>
      <c r="H9" s="55"/>
      <c r="I9" s="56"/>
    </row>
    <row r="10" spans="1:9" ht="15.75">
      <c r="A10" s="109" t="s">
        <v>56</v>
      </c>
      <c r="B10" s="110"/>
      <c r="C10" s="110"/>
      <c r="D10" s="110"/>
      <c r="E10" s="110"/>
      <c r="F10" s="110"/>
      <c r="G10" s="110"/>
      <c r="H10" s="110"/>
      <c r="I10" s="111"/>
    </row>
    <row r="11" spans="1:9" ht="45" customHeight="1">
      <c r="A11" s="112" t="s">
        <v>57</v>
      </c>
      <c r="B11" s="113"/>
      <c r="C11" s="113"/>
      <c r="D11" s="113"/>
      <c r="E11" s="113"/>
      <c r="F11" s="113"/>
      <c r="G11" s="113"/>
      <c r="H11" s="113"/>
      <c r="I11" s="114"/>
    </row>
    <row r="12" spans="1:9">
      <c r="A12" s="58"/>
      <c r="B12" s="55"/>
      <c r="C12" s="55"/>
      <c r="D12" s="55"/>
      <c r="E12" s="55"/>
      <c r="F12" s="55"/>
      <c r="G12" s="55"/>
      <c r="H12" s="55"/>
      <c r="I12" s="56"/>
    </row>
    <row r="13" spans="1:9" ht="15.75">
      <c r="A13" s="109" t="s">
        <v>58</v>
      </c>
      <c r="B13" s="110"/>
      <c r="C13" s="110"/>
      <c r="D13" s="110"/>
      <c r="E13" s="110"/>
      <c r="F13" s="110"/>
      <c r="G13" s="110"/>
      <c r="H13" s="110"/>
      <c r="I13" s="111"/>
    </row>
    <row r="14" spans="1:9" ht="57" customHeight="1">
      <c r="A14" s="112" t="s">
        <v>71</v>
      </c>
      <c r="B14" s="113"/>
      <c r="C14" s="113"/>
      <c r="D14" s="113"/>
      <c r="E14" s="113"/>
      <c r="F14" s="113"/>
      <c r="G14" s="113"/>
      <c r="H14" s="113"/>
      <c r="I14" s="114"/>
    </row>
    <row r="15" spans="1:9">
      <c r="A15" s="57"/>
      <c r="B15" s="52"/>
      <c r="C15" s="52"/>
      <c r="D15" s="52"/>
      <c r="E15" s="52"/>
      <c r="F15" s="52"/>
      <c r="G15" s="52"/>
      <c r="H15" s="52"/>
      <c r="I15" s="53"/>
    </row>
    <row r="16" spans="1:9" ht="15.75">
      <c r="A16" s="109" t="s">
        <v>59</v>
      </c>
      <c r="B16" s="110"/>
      <c r="C16" s="110"/>
      <c r="D16" s="110"/>
      <c r="E16" s="110"/>
      <c r="F16" s="110"/>
      <c r="G16" s="110"/>
      <c r="H16" s="110"/>
      <c r="I16" s="111"/>
    </row>
    <row r="17" spans="1:9" ht="57" customHeight="1">
      <c r="A17" s="112" t="s">
        <v>63</v>
      </c>
      <c r="B17" s="113"/>
      <c r="C17" s="113"/>
      <c r="D17" s="113"/>
      <c r="E17" s="113"/>
      <c r="F17" s="113"/>
      <c r="G17" s="113"/>
      <c r="H17" s="113"/>
      <c r="I17" s="114"/>
    </row>
    <row r="18" spans="1:9">
      <c r="A18" s="57"/>
      <c r="B18" s="52"/>
      <c r="C18" s="52"/>
      <c r="D18" s="52"/>
      <c r="E18" s="52"/>
      <c r="F18" s="52"/>
      <c r="G18" s="52"/>
      <c r="H18" s="52"/>
      <c r="I18" s="53"/>
    </row>
    <row r="19" spans="1:9" ht="15.75">
      <c r="A19" s="109" t="s">
        <v>60</v>
      </c>
      <c r="B19" s="110"/>
      <c r="C19" s="110"/>
      <c r="D19" s="110"/>
      <c r="E19" s="110"/>
      <c r="F19" s="110"/>
      <c r="G19" s="110"/>
      <c r="H19" s="110"/>
      <c r="I19" s="111"/>
    </row>
    <row r="20" spans="1:9" ht="30" customHeight="1">
      <c r="A20" s="112" t="s">
        <v>72</v>
      </c>
      <c r="B20" s="113"/>
      <c r="C20" s="113"/>
      <c r="D20" s="113"/>
      <c r="E20" s="113"/>
      <c r="F20" s="113"/>
      <c r="G20" s="113"/>
      <c r="H20" s="113"/>
      <c r="I20" s="114"/>
    </row>
    <row r="21" spans="1:9">
      <c r="A21" s="57"/>
      <c r="B21" s="52"/>
      <c r="C21" s="52"/>
      <c r="D21" s="52"/>
      <c r="E21" s="52"/>
      <c r="F21" s="52"/>
      <c r="G21" s="52"/>
      <c r="H21" s="52"/>
      <c r="I21" s="53"/>
    </row>
    <row r="22" spans="1:9" ht="15.75">
      <c r="A22" s="109" t="s">
        <v>61</v>
      </c>
      <c r="B22" s="110"/>
      <c r="C22" s="110"/>
      <c r="D22" s="110"/>
      <c r="E22" s="110"/>
      <c r="F22" s="110"/>
      <c r="G22" s="110"/>
      <c r="H22" s="110"/>
      <c r="I22" s="111"/>
    </row>
    <row r="23" spans="1:9" ht="30" customHeight="1">
      <c r="A23" s="121" t="s">
        <v>62</v>
      </c>
      <c r="B23" s="122"/>
      <c r="C23" s="122"/>
      <c r="D23" s="122"/>
      <c r="E23" s="122"/>
      <c r="F23" s="122"/>
      <c r="G23" s="122"/>
      <c r="H23" s="122"/>
      <c r="I23" s="123"/>
    </row>
    <row r="24" spans="1:9">
      <c r="A24" s="60"/>
      <c r="B24" s="61"/>
      <c r="C24" s="61"/>
      <c r="D24" s="61"/>
      <c r="E24" s="61"/>
      <c r="F24" s="61"/>
      <c r="G24" s="61"/>
      <c r="H24" s="61"/>
      <c r="I24" s="62"/>
    </row>
    <row r="25" spans="1:9">
      <c r="A25" s="63"/>
      <c r="B25" s="59"/>
      <c r="C25" s="59"/>
      <c r="D25" s="59"/>
      <c r="E25" s="59"/>
      <c r="F25" s="59"/>
      <c r="G25" s="59"/>
      <c r="H25" s="59"/>
      <c r="I25" s="59"/>
    </row>
    <row r="27" spans="1:9" ht="15.75">
      <c r="A27" s="119" t="s">
        <v>82</v>
      </c>
      <c r="B27" s="119"/>
      <c r="C27" s="119"/>
      <c r="D27" s="119"/>
      <c r="E27" s="119"/>
      <c r="F27" s="119"/>
      <c r="G27" s="119"/>
      <c r="H27" s="119"/>
      <c r="I27" s="119"/>
    </row>
    <row r="28" spans="1:9" ht="15.75">
      <c r="A28" s="64"/>
      <c r="B28" s="64"/>
      <c r="C28" s="64"/>
      <c r="D28" s="64"/>
      <c r="E28" s="64"/>
      <c r="F28" s="64"/>
      <c r="G28" s="64"/>
      <c r="H28" s="64"/>
      <c r="I28" s="64"/>
    </row>
    <row r="29" spans="1:9" ht="15.75">
      <c r="A29" s="119" t="s">
        <v>81</v>
      </c>
      <c r="B29" s="119"/>
      <c r="C29" s="119"/>
      <c r="D29" s="119"/>
      <c r="E29" s="119"/>
      <c r="F29" s="119"/>
      <c r="G29" s="119"/>
      <c r="H29" s="119"/>
      <c r="I29" s="119"/>
    </row>
    <row r="30" spans="1:9" ht="15.75">
      <c r="A30" s="64"/>
      <c r="B30" s="64"/>
      <c r="C30" s="64"/>
      <c r="D30" s="64"/>
      <c r="E30" s="64"/>
      <c r="F30" s="64"/>
      <c r="G30" s="64"/>
      <c r="H30" s="64"/>
      <c r="I30" s="64"/>
    </row>
    <row r="31" spans="1:9" ht="15.75">
      <c r="A31" s="120"/>
      <c r="B31" s="120"/>
      <c r="C31" s="120"/>
      <c r="D31" s="120"/>
      <c r="E31" s="120"/>
      <c r="F31" s="120"/>
      <c r="G31" s="120"/>
      <c r="H31" s="120"/>
      <c r="I31" s="120"/>
    </row>
    <row r="33" spans="1:9" ht="15.75">
      <c r="A33" s="64"/>
      <c r="B33" s="64"/>
      <c r="C33" s="64"/>
      <c r="D33" s="64"/>
      <c r="E33" s="64"/>
      <c r="F33" s="64"/>
      <c r="G33" s="64"/>
      <c r="H33" s="64"/>
      <c r="I33" s="64"/>
    </row>
  </sheetData>
  <sheetProtection selectLockedCells="1" selectUnlockedCells="1"/>
  <mergeCells count="15">
    <mergeCell ref="A27:I27"/>
    <mergeCell ref="A29:I29"/>
    <mergeCell ref="A31:I31"/>
    <mergeCell ref="A16:I16"/>
    <mergeCell ref="A17:I17"/>
    <mergeCell ref="A19:I19"/>
    <mergeCell ref="A20:I20"/>
    <mergeCell ref="A22:I22"/>
    <mergeCell ref="A23:I23"/>
    <mergeCell ref="A13:I13"/>
    <mergeCell ref="A14:I14"/>
    <mergeCell ref="A7:I7"/>
    <mergeCell ref="A8:I8"/>
    <mergeCell ref="A10:I10"/>
    <mergeCell ref="A11:I11"/>
  </mergeCells>
  <phoneticPr fontId="2" type="noConversion"/>
  <pageMargins left="0.75" right="0.75" top="1" bottom="1" header="0.5" footer="0.5"/>
  <pageSetup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9"/>
  <sheetViews>
    <sheetView topLeftCell="A10" workbookViewId="0">
      <selection activeCell="C2" sqref="C2"/>
    </sheetView>
  </sheetViews>
  <sheetFormatPr defaultRowHeight="12.75"/>
  <cols>
    <col min="1" max="1" width="2.7109375" customWidth="1"/>
    <col min="2" max="2" width="20.28515625" customWidth="1"/>
    <col min="3" max="6" width="14.7109375" customWidth="1"/>
    <col min="7" max="7" width="2.7109375" customWidth="1"/>
    <col min="8" max="8" width="14.7109375" customWidth="1"/>
  </cols>
  <sheetData>
    <row r="1" spans="1:8">
      <c r="B1" s="44" t="s">
        <v>22</v>
      </c>
      <c r="C1" s="44">
        <v>7.4999999999999997E-2</v>
      </c>
    </row>
    <row r="2" spans="1:8">
      <c r="B2" s="44" t="s">
        <v>23</v>
      </c>
      <c r="C2" s="50" t="s">
        <v>28</v>
      </c>
    </row>
    <row r="3" spans="1:8">
      <c r="B3" s="44" t="s">
        <v>24</v>
      </c>
      <c r="C3" s="44">
        <v>0.15</v>
      </c>
    </row>
    <row r="4" spans="1:8">
      <c r="B4" s="44" t="s">
        <v>25</v>
      </c>
      <c r="C4" s="44">
        <v>7.95</v>
      </c>
    </row>
    <row r="5" spans="1:8">
      <c r="B5" s="44" t="s">
        <v>26</v>
      </c>
      <c r="C5" s="44">
        <v>7.95</v>
      </c>
    </row>
    <row r="6" spans="1:8">
      <c r="B6" s="44" t="s">
        <v>27</v>
      </c>
      <c r="C6" s="44">
        <v>8.25</v>
      </c>
    </row>
    <row r="7" spans="1:8" ht="14.25" customHeight="1">
      <c r="A7" s="124" t="s">
        <v>13</v>
      </c>
      <c r="B7" s="125"/>
      <c r="C7" s="125"/>
      <c r="D7" s="125"/>
      <c r="E7" s="1"/>
      <c r="G7" s="1"/>
      <c r="H7" s="1"/>
    </row>
    <row r="8" spans="1:8" ht="14.25" customHeight="1" thickBot="1">
      <c r="A8" s="126"/>
      <c r="B8" s="126"/>
      <c r="C8" s="126"/>
      <c r="D8" s="126"/>
      <c r="E8" s="1"/>
      <c r="F8" s="2" t="s">
        <v>12</v>
      </c>
      <c r="G8" s="1"/>
      <c r="H8" s="1"/>
    </row>
    <row r="9" spans="1:8" ht="15" thickBot="1">
      <c r="A9" s="10"/>
      <c r="B9" s="11"/>
      <c r="C9" s="11"/>
      <c r="D9" s="11"/>
      <c r="E9" s="11"/>
      <c r="F9" s="11"/>
      <c r="G9" s="12"/>
      <c r="H9" s="1"/>
    </row>
    <row r="10" spans="1:8" ht="16.5">
      <c r="A10" s="13"/>
      <c r="B10" s="14" t="s">
        <v>1</v>
      </c>
      <c r="C10" s="15"/>
      <c r="D10" s="15"/>
      <c r="E10" s="15"/>
      <c r="F10" s="16"/>
      <c r="G10" s="17"/>
      <c r="H10" s="1"/>
    </row>
    <row r="11" spans="1:8" ht="15">
      <c r="A11" s="13"/>
      <c r="B11" s="18" t="s">
        <v>2</v>
      </c>
      <c r="C11" s="45">
        <v>36</v>
      </c>
      <c r="D11" s="45">
        <v>60</v>
      </c>
      <c r="E11" s="45">
        <v>66</v>
      </c>
      <c r="F11" s="46">
        <v>84</v>
      </c>
      <c r="G11" s="17"/>
      <c r="H11" s="1"/>
    </row>
    <row r="12" spans="1:8" ht="14.25">
      <c r="A12" s="13"/>
      <c r="B12" s="19" t="s">
        <v>16</v>
      </c>
      <c r="C12" s="20">
        <v>3.2239999999999998E-2</v>
      </c>
      <c r="D12" s="20">
        <v>2.1219999999999999E-2</v>
      </c>
      <c r="E12" s="20">
        <v>1.9730000000000001E-2</v>
      </c>
      <c r="F12" s="21" t="s">
        <v>3</v>
      </c>
      <c r="G12" s="17"/>
      <c r="H12" s="1"/>
    </row>
    <row r="13" spans="1:8" ht="14.25">
      <c r="A13" s="13"/>
      <c r="B13" s="22" t="s">
        <v>17</v>
      </c>
      <c r="C13" s="23">
        <v>3.2239999999999998E-2</v>
      </c>
      <c r="D13" s="23">
        <v>2.1219999999999999E-2</v>
      </c>
      <c r="E13" s="49">
        <v>1.87546E-2</v>
      </c>
      <c r="F13" s="47">
        <v>1.55613E-2</v>
      </c>
      <c r="G13" s="17"/>
      <c r="H13" s="1"/>
    </row>
    <row r="14" spans="1:8" ht="14.25">
      <c r="A14" s="13"/>
      <c r="B14" s="22" t="s">
        <v>15</v>
      </c>
      <c r="C14" s="23">
        <v>3.1570000000000001E-2</v>
      </c>
      <c r="D14" s="23">
        <v>2.052E-2</v>
      </c>
      <c r="E14" s="23">
        <v>1.9019999999999999E-2</v>
      </c>
      <c r="F14" s="24" t="s">
        <v>3</v>
      </c>
      <c r="G14" s="17"/>
      <c r="H14" s="1"/>
    </row>
    <row r="15" spans="1:8" ht="15" thickBot="1">
      <c r="A15" s="13"/>
      <c r="B15" s="25"/>
      <c r="C15" s="26" t="s">
        <v>18</v>
      </c>
      <c r="D15" s="27"/>
      <c r="E15" s="27"/>
      <c r="F15" s="28"/>
      <c r="G15" s="17"/>
      <c r="H15" s="1"/>
    </row>
    <row r="16" spans="1:8" ht="14.25">
      <c r="A16" s="13"/>
      <c r="B16" s="3"/>
      <c r="C16" s="3"/>
      <c r="D16" s="3"/>
      <c r="E16" s="3"/>
      <c r="F16" s="3"/>
      <c r="G16" s="17"/>
      <c r="H16" s="1"/>
    </row>
    <row r="17" spans="1:8" ht="16.5" thickBot="1">
      <c r="A17" s="13"/>
      <c r="B17" s="4" t="s">
        <v>4</v>
      </c>
      <c r="C17" s="3"/>
      <c r="D17" s="3"/>
      <c r="E17" s="1"/>
      <c r="F17" s="3"/>
      <c r="G17" s="17"/>
      <c r="H17" s="1"/>
    </row>
    <row r="18" spans="1:8" ht="15.75">
      <c r="A18" s="13"/>
      <c r="B18" s="14" t="s">
        <v>14</v>
      </c>
      <c r="C18" s="29"/>
      <c r="D18" s="29"/>
      <c r="E18" s="30" t="s">
        <v>5</v>
      </c>
      <c r="F18" s="31"/>
      <c r="G18" s="17"/>
      <c r="H18" s="1"/>
    </row>
    <row r="19" spans="1:8" ht="15">
      <c r="A19" s="13"/>
      <c r="B19" s="18" t="s">
        <v>2</v>
      </c>
      <c r="C19" s="45">
        <v>36</v>
      </c>
      <c r="D19" s="45">
        <v>60</v>
      </c>
      <c r="E19" s="45">
        <v>66</v>
      </c>
      <c r="F19" s="46">
        <v>84</v>
      </c>
      <c r="G19" s="17"/>
      <c r="H19" s="1"/>
    </row>
    <row r="20" spans="1:8" ht="14.25">
      <c r="A20" s="13"/>
      <c r="B20" s="19" t="s">
        <v>16</v>
      </c>
      <c r="C20" s="20">
        <v>3.2779999999999997E-2</v>
      </c>
      <c r="D20" s="20">
        <v>2.1579999999999998E-2</v>
      </c>
      <c r="E20" s="20">
        <v>2.0060000000000001E-2</v>
      </c>
      <c r="F20" s="21" t="s">
        <v>3</v>
      </c>
      <c r="G20" s="17"/>
      <c r="H20" s="1"/>
    </row>
    <row r="21" spans="1:8" ht="14.25">
      <c r="A21" s="13"/>
      <c r="B21" s="22" t="s">
        <v>17</v>
      </c>
      <c r="C21" s="23">
        <v>3.2779999999999997E-2</v>
      </c>
      <c r="D21" s="23">
        <v>2.1579999999999998E-2</v>
      </c>
      <c r="E21" s="23">
        <v>2.0060000000000001E-2</v>
      </c>
      <c r="F21" s="47">
        <v>1.6159E-2</v>
      </c>
      <c r="G21" s="17"/>
      <c r="H21" s="1"/>
    </row>
    <row r="22" spans="1:8" ht="14.25">
      <c r="A22" s="13"/>
      <c r="B22" s="22" t="s">
        <v>15</v>
      </c>
      <c r="C22" s="23">
        <v>3.202E-2</v>
      </c>
      <c r="D22" s="23">
        <v>2.0809999999999999E-2</v>
      </c>
      <c r="E22" s="23">
        <v>1.9290000000000002E-2</v>
      </c>
      <c r="F22" s="24" t="s">
        <v>3</v>
      </c>
      <c r="G22" s="17"/>
      <c r="H22" s="1"/>
    </row>
    <row r="23" spans="1:8" ht="15" thickBot="1">
      <c r="A23" s="13"/>
      <c r="B23" s="25"/>
      <c r="C23" s="26" t="s">
        <v>19</v>
      </c>
      <c r="D23" s="27"/>
      <c r="E23" s="27"/>
      <c r="F23" s="28"/>
      <c r="G23" s="17"/>
      <c r="H23" s="1"/>
    </row>
    <row r="24" spans="1:8" ht="14.25">
      <c r="A24" s="13"/>
      <c r="B24" s="3"/>
      <c r="C24" s="3"/>
      <c r="D24" s="3"/>
      <c r="E24" s="3"/>
      <c r="F24" s="3"/>
      <c r="G24" s="17"/>
      <c r="H24" s="1"/>
    </row>
    <row r="25" spans="1:8" ht="15" thickBot="1">
      <c r="A25" s="13"/>
      <c r="B25" s="1"/>
      <c r="D25" s="3"/>
      <c r="E25" s="3"/>
      <c r="F25" s="3"/>
      <c r="G25" s="17"/>
      <c r="H25" s="1"/>
    </row>
    <row r="26" spans="1:8" ht="15">
      <c r="A26" s="13"/>
      <c r="B26" s="14" t="s">
        <v>6</v>
      </c>
      <c r="C26" s="32"/>
      <c r="D26" s="33"/>
      <c r="E26" s="33"/>
      <c r="F26" s="34"/>
      <c r="G26" s="17"/>
      <c r="H26" s="1"/>
    </row>
    <row r="27" spans="1:8" ht="15">
      <c r="A27" s="13"/>
      <c r="B27" s="18" t="s">
        <v>2</v>
      </c>
      <c r="C27" s="45">
        <v>36</v>
      </c>
      <c r="D27" s="45">
        <v>60</v>
      </c>
      <c r="E27" s="45">
        <v>66</v>
      </c>
      <c r="F27" s="46">
        <v>84</v>
      </c>
      <c r="G27" s="17"/>
      <c r="H27" s="1"/>
    </row>
    <row r="28" spans="1:8" ht="14.25">
      <c r="A28" s="13"/>
      <c r="B28" s="19" t="s">
        <v>16</v>
      </c>
      <c r="C28" s="20">
        <v>3.1666758597882941E-2</v>
      </c>
      <c r="D28" s="20">
        <v>2.1833861415198368E-2</v>
      </c>
      <c r="E28" s="20">
        <v>2.0517823727337587E-2</v>
      </c>
      <c r="F28" s="35" t="s">
        <v>3</v>
      </c>
      <c r="G28" s="17"/>
      <c r="H28" s="1"/>
    </row>
    <row r="29" spans="1:8" ht="14.25">
      <c r="A29" s="13"/>
      <c r="B29" s="22" t="s">
        <v>17</v>
      </c>
      <c r="C29" s="23">
        <v>3.0127199154217996E-2</v>
      </c>
      <c r="D29" s="23">
        <v>2.0219510340305582E-2</v>
      </c>
      <c r="E29" s="48">
        <v>1.6299000000000001E-2</v>
      </c>
      <c r="F29" s="36" t="s">
        <v>3</v>
      </c>
      <c r="G29" s="17"/>
      <c r="H29" s="1"/>
    </row>
    <row r="30" spans="1:8" ht="14.25">
      <c r="A30" s="13"/>
      <c r="B30" s="22" t="s">
        <v>15</v>
      </c>
      <c r="C30" s="23">
        <v>2.9621321433370512E-2</v>
      </c>
      <c r="D30" s="23">
        <v>1.9693341845410821E-2</v>
      </c>
      <c r="E30" s="23">
        <v>1.835206338947263E-2</v>
      </c>
      <c r="F30" s="35" t="s">
        <v>3</v>
      </c>
      <c r="G30" s="17"/>
      <c r="H30" s="1"/>
    </row>
    <row r="31" spans="1:8" ht="15" thickBot="1">
      <c r="A31" s="13"/>
      <c r="B31" s="25"/>
      <c r="C31" s="26" t="s">
        <v>18</v>
      </c>
      <c r="D31" s="37"/>
      <c r="E31" s="37"/>
      <c r="F31" s="38"/>
      <c r="G31" s="17"/>
      <c r="H31" s="1"/>
    </row>
    <row r="32" spans="1:8" ht="14.25">
      <c r="A32" s="13"/>
      <c r="B32" s="3"/>
      <c r="C32" s="3"/>
      <c r="D32" s="3"/>
      <c r="E32" s="3"/>
      <c r="F32" s="3"/>
      <c r="G32" s="17"/>
      <c r="H32" s="1"/>
    </row>
    <row r="33" spans="1:8" ht="15" thickBot="1">
      <c r="A33" s="13"/>
      <c r="B33" s="26" t="s">
        <v>0</v>
      </c>
      <c r="C33" s="3"/>
      <c r="D33" s="3"/>
      <c r="E33" s="3"/>
      <c r="F33" s="3"/>
      <c r="G33" s="17"/>
      <c r="H33" s="1"/>
    </row>
    <row r="34" spans="1:8" ht="15.75">
      <c r="A34" s="13"/>
      <c r="B34" s="14" t="s">
        <v>21</v>
      </c>
      <c r="C34" s="39"/>
      <c r="D34" s="39"/>
      <c r="E34" s="30" t="s">
        <v>5</v>
      </c>
      <c r="F34" s="40"/>
      <c r="G34" s="17"/>
      <c r="H34" s="1"/>
    </row>
    <row r="35" spans="1:8" ht="15">
      <c r="A35" s="13"/>
      <c r="B35" s="18" t="s">
        <v>2</v>
      </c>
      <c r="C35" s="45">
        <v>36</v>
      </c>
      <c r="D35" s="45">
        <v>60</v>
      </c>
      <c r="E35" s="45">
        <v>66</v>
      </c>
      <c r="F35" s="46">
        <v>84</v>
      </c>
      <c r="G35" s="17"/>
      <c r="H35" s="1"/>
    </row>
    <row r="36" spans="1:8" ht="14.25">
      <c r="A36" s="13"/>
      <c r="B36" s="19" t="s">
        <v>16</v>
      </c>
      <c r="C36" s="20">
        <v>2.9398229864784801E-2</v>
      </c>
      <c r="D36" s="20">
        <v>2.0657876813509661E-2</v>
      </c>
      <c r="E36" s="20">
        <v>1.9488065535411186E-2</v>
      </c>
      <c r="F36" s="35" t="s">
        <v>3</v>
      </c>
      <c r="G36" s="17"/>
      <c r="H36" s="1"/>
    </row>
    <row r="37" spans="1:8" ht="14.25">
      <c r="A37" s="13"/>
      <c r="B37" s="22" t="s">
        <v>17</v>
      </c>
      <c r="C37" s="23">
        <v>2.7751954803749326E-2</v>
      </c>
      <c r="D37" s="23">
        <v>1.8945120302493852E-2</v>
      </c>
      <c r="E37" s="23">
        <v>1.7757741396390074E-2</v>
      </c>
      <c r="F37" s="47">
        <v>1.4748600000000001E-2</v>
      </c>
      <c r="G37" s="17"/>
      <c r="H37" s="1"/>
    </row>
    <row r="38" spans="1:8" ht="14.25">
      <c r="A38" s="13"/>
      <c r="B38" s="22" t="s">
        <v>15</v>
      </c>
      <c r="C38" s="23">
        <v>2.7209693125958976E-2</v>
      </c>
      <c r="D38" s="23">
        <v>1.8384822381105913E-2</v>
      </c>
      <c r="E38" s="23">
        <v>1.7192574864716408E-2</v>
      </c>
      <c r="F38" s="24" t="s">
        <v>3</v>
      </c>
      <c r="G38" s="17"/>
      <c r="H38" s="1"/>
    </row>
    <row r="39" spans="1:8" ht="15" thickBot="1">
      <c r="A39" s="13"/>
      <c r="B39" s="25"/>
      <c r="C39" s="26" t="s">
        <v>19</v>
      </c>
      <c r="D39" s="27"/>
      <c r="E39" s="27"/>
      <c r="F39" s="28"/>
      <c r="G39" s="17"/>
      <c r="H39" s="1"/>
    </row>
    <row r="40" spans="1:8" ht="15" thickBot="1">
      <c r="A40" s="41"/>
      <c r="B40" s="42"/>
      <c r="C40" s="27"/>
      <c r="D40" s="27"/>
      <c r="E40" s="27"/>
      <c r="F40" s="27"/>
      <c r="G40" s="43"/>
      <c r="H40" s="1"/>
    </row>
    <row r="41" spans="1:8" ht="14.25">
      <c r="A41" s="1"/>
      <c r="B41" s="1"/>
      <c r="C41" s="5"/>
      <c r="D41" s="5"/>
      <c r="E41" s="5"/>
      <c r="G41" s="1"/>
      <c r="H41" s="1"/>
    </row>
    <row r="42" spans="1:8" ht="15">
      <c r="A42" s="6" t="s">
        <v>7</v>
      </c>
      <c r="B42" s="7" t="s">
        <v>20</v>
      </c>
      <c r="C42" s="1"/>
      <c r="D42" s="1"/>
      <c r="E42" s="1"/>
      <c r="H42" s="1"/>
    </row>
    <row r="43" spans="1:8" ht="18">
      <c r="A43" s="6"/>
      <c r="B43" s="8"/>
      <c r="C43" s="1"/>
      <c r="D43" s="1"/>
      <c r="E43" s="1"/>
      <c r="F43" s="2"/>
      <c r="H43" s="1"/>
    </row>
    <row r="44" spans="1:8" ht="15">
      <c r="A44" s="6" t="s">
        <v>7</v>
      </c>
      <c r="B44" s="7" t="s">
        <v>8</v>
      </c>
      <c r="C44" s="1"/>
      <c r="D44" s="1"/>
      <c r="E44" s="1"/>
      <c r="G44" s="1"/>
      <c r="H44" s="1"/>
    </row>
    <row r="45" spans="1:8" ht="14.25">
      <c r="A45" s="9"/>
      <c r="C45" s="1"/>
      <c r="D45" s="1"/>
      <c r="E45" s="1"/>
      <c r="F45" s="1"/>
      <c r="G45" s="1"/>
      <c r="H45" s="1"/>
    </row>
    <row r="46" spans="1:8" ht="15">
      <c r="A46" s="6" t="s">
        <v>7</v>
      </c>
      <c r="B46" s="7" t="s">
        <v>9</v>
      </c>
      <c r="C46" s="1"/>
      <c r="G46" s="1"/>
      <c r="H46" s="1"/>
    </row>
    <row r="47" spans="1:8" ht="15">
      <c r="A47" s="6"/>
      <c r="B47" s="7"/>
      <c r="C47" s="1"/>
      <c r="G47" s="1"/>
      <c r="H47" s="1"/>
    </row>
    <row r="48" spans="1:8" ht="14.25">
      <c r="B48" s="127" t="s">
        <v>10</v>
      </c>
      <c r="C48" s="127"/>
      <c r="D48" s="127"/>
      <c r="E48" s="127"/>
      <c r="F48" s="127"/>
      <c r="G48" s="1"/>
      <c r="H48" s="1"/>
    </row>
    <row r="49" spans="1:8" ht="14.25">
      <c r="A49" s="1"/>
      <c r="B49" s="127" t="s">
        <v>11</v>
      </c>
      <c r="C49" s="127"/>
      <c r="D49" s="127"/>
      <c r="E49" s="127"/>
      <c r="F49" s="127"/>
      <c r="G49" s="1"/>
      <c r="H49" s="1"/>
    </row>
  </sheetData>
  <mergeCells count="3">
    <mergeCell ref="A7:D8"/>
    <mergeCell ref="B48:F48"/>
    <mergeCell ref="B49:F49"/>
  </mergeCells>
  <phoneticPr fontId="2" type="noConversion"/>
  <printOptions horizontalCentered="1" verticalCentered="1"/>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15-17 Tax Incentive Worksheet</vt:lpstr>
      <vt:lpstr>Leasing Benefits</vt:lpstr>
      <vt:lpstr>Lease Factors</vt:lpstr>
      <vt:lpstr>'15-17 Tax Incentive Worksheet'!Print_Area</vt:lpstr>
      <vt:lpstr>'Lease Factors'!Print_Area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Richardson</dc:creator>
  <cp:lastModifiedBy>Linda Reed</cp:lastModifiedBy>
  <cp:lastPrinted>2018-08-16T20:13:25Z</cp:lastPrinted>
  <dcterms:created xsi:type="dcterms:W3CDTF">2007-05-24T12:00:40Z</dcterms:created>
  <dcterms:modified xsi:type="dcterms:W3CDTF">2019-04-02T11:58:05Z</dcterms:modified>
</cp:coreProperties>
</file>